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 - 2026\Jezici\"/>
    </mc:Choice>
  </mc:AlternateContent>
  <xr:revisionPtr revIDLastSave="0" documentId="13_ncr:1_{497E2522-EC33-4F34-8BF4-B7CFFFF50C6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6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26" l="1"/>
  <c r="C31" i="26"/>
  <c r="K34" i="26" l="1"/>
  <c r="M34" i="26" s="1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M16" i="26" s="1"/>
  <c r="K15" i="26"/>
  <c r="K14" i="26"/>
  <c r="K13" i="26"/>
  <c r="K12" i="26"/>
  <c r="K11" i="26"/>
  <c r="M11" i="26" s="1"/>
  <c r="I34" i="26"/>
  <c r="I33" i="26"/>
  <c r="I32" i="26"/>
  <c r="I31" i="26"/>
  <c r="I30" i="26"/>
  <c r="I29" i="26"/>
  <c r="I28" i="26"/>
  <c r="I27" i="26"/>
  <c r="I26" i="26"/>
  <c r="I25" i="26"/>
  <c r="I24" i="26"/>
  <c r="M24" i="26" s="1"/>
  <c r="I23" i="26"/>
  <c r="I22" i="26"/>
  <c r="I21" i="26"/>
  <c r="M21" i="26" s="1"/>
  <c r="I20" i="26"/>
  <c r="M20" i="26" s="1"/>
  <c r="I19" i="26"/>
  <c r="M19" i="26" s="1"/>
  <c r="I18" i="26"/>
  <c r="I17" i="26"/>
  <c r="I16" i="26"/>
  <c r="I15" i="26"/>
  <c r="M15" i="26" s="1"/>
  <c r="I14" i="26"/>
  <c r="I13" i="26"/>
  <c r="M13" i="26" s="1"/>
  <c r="I12" i="26"/>
  <c r="M12" i="26" s="1"/>
  <c r="I11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C34" i="26"/>
  <c r="C33" i="26"/>
  <c r="C32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M33" i="26"/>
  <c r="M23" i="26"/>
  <c r="M22" i="26"/>
  <c r="M18" i="26"/>
  <c r="M17" i="26"/>
  <c r="M14" i="26" l="1"/>
  <c r="I35" i="26"/>
  <c r="J28" i="26" s="1"/>
  <c r="G26" i="26"/>
  <c r="G12" i="26"/>
  <c r="G16" i="26"/>
  <c r="G18" i="26"/>
  <c r="G22" i="26"/>
  <c r="G24" i="26"/>
  <c r="G31" i="26"/>
  <c r="M26" i="26"/>
  <c r="G29" i="26"/>
  <c r="M31" i="26"/>
  <c r="G34" i="26"/>
  <c r="G14" i="26"/>
  <c r="G20" i="26"/>
  <c r="M28" i="26"/>
  <c r="G27" i="26"/>
  <c r="M30" i="26"/>
  <c r="M29" i="26"/>
  <c r="G32" i="26"/>
  <c r="G11" i="26"/>
  <c r="G13" i="26"/>
  <c r="G15" i="26"/>
  <c r="G17" i="26"/>
  <c r="G19" i="26"/>
  <c r="G21" i="26"/>
  <c r="G23" i="26"/>
  <c r="G25" i="26"/>
  <c r="M27" i="26"/>
  <c r="G30" i="26"/>
  <c r="M32" i="26"/>
  <c r="C35" i="26"/>
  <c r="D29" i="26" s="1"/>
  <c r="K35" i="26"/>
  <c r="L23" i="26" s="1"/>
  <c r="M25" i="26"/>
  <c r="G28" i="26"/>
  <c r="E35" i="26"/>
  <c r="F14" i="26" s="1"/>
  <c r="G33" i="26"/>
  <c r="L14" i="26" l="1"/>
  <c r="L21" i="26"/>
  <c r="L34" i="26"/>
  <c r="L32" i="26"/>
  <c r="L19" i="26"/>
  <c r="L28" i="26"/>
  <c r="L26" i="26"/>
  <c r="L25" i="26"/>
  <c r="L27" i="26"/>
  <c r="L17" i="26"/>
  <c r="L15" i="26"/>
  <c r="L33" i="26"/>
  <c r="L13" i="26"/>
  <c r="L31" i="26"/>
  <c r="L24" i="26"/>
  <c r="L22" i="26"/>
  <c r="L11" i="26"/>
  <c r="L16" i="26"/>
  <c r="J32" i="26"/>
  <c r="J33" i="26"/>
  <c r="J18" i="26"/>
  <c r="J19" i="26"/>
  <c r="J21" i="26"/>
  <c r="J29" i="26"/>
  <c r="J17" i="26"/>
  <c r="J20" i="26"/>
  <c r="J30" i="26"/>
  <c r="J31" i="26"/>
  <c r="J12" i="26"/>
  <c r="J24" i="26"/>
  <c r="J13" i="26"/>
  <c r="J25" i="26"/>
  <c r="J11" i="26"/>
  <c r="J14" i="26"/>
  <c r="J15" i="26"/>
  <c r="J27" i="26"/>
  <c r="J22" i="26"/>
  <c r="J34" i="26"/>
  <c r="J23" i="26"/>
  <c r="J26" i="26"/>
  <c r="J16" i="26"/>
  <c r="F25" i="26"/>
  <c r="F29" i="26"/>
  <c r="F17" i="26"/>
  <c r="F34" i="26"/>
  <c r="F33" i="26"/>
  <c r="F31" i="26"/>
  <c r="F24" i="26"/>
  <c r="F16" i="26"/>
  <c r="D25" i="26"/>
  <c r="D28" i="26"/>
  <c r="D27" i="26"/>
  <c r="D13" i="26"/>
  <c r="D24" i="26"/>
  <c r="D26" i="26"/>
  <c r="G35" i="26"/>
  <c r="H24" i="26" s="1"/>
  <c r="D11" i="26"/>
  <c r="D22" i="26"/>
  <c r="D23" i="26"/>
  <c r="F23" i="26"/>
  <c r="D32" i="26"/>
  <c r="F22" i="26"/>
  <c r="D18" i="26"/>
  <c r="F21" i="26"/>
  <c r="D21" i="26"/>
  <c r="L20" i="26"/>
  <c r="F20" i="26"/>
  <c r="F19" i="26"/>
  <c r="L29" i="26"/>
  <c r="D20" i="26"/>
  <c r="L18" i="26"/>
  <c r="F18" i="26"/>
  <c r="D19" i="26"/>
  <c r="D16" i="26"/>
  <c r="F15" i="26"/>
  <c r="F27" i="26"/>
  <c r="D14" i="26"/>
  <c r="F12" i="26"/>
  <c r="D12" i="26"/>
  <c r="F13" i="26"/>
  <c r="D17" i="26"/>
  <c r="L30" i="26"/>
  <c r="M35" i="26"/>
  <c r="N27" i="26" s="1"/>
  <c r="L12" i="26"/>
  <c r="F30" i="26"/>
  <c r="F11" i="26"/>
  <c r="D15" i="26"/>
  <c r="D31" i="26"/>
  <c r="D33" i="26"/>
  <c r="D30" i="26"/>
  <c r="F32" i="26"/>
  <c r="F28" i="26"/>
  <c r="D34" i="26"/>
  <c r="F26" i="26"/>
  <c r="L35" i="26" l="1"/>
  <c r="J35" i="26"/>
  <c r="N28" i="26"/>
  <c r="H27" i="26"/>
  <c r="H25" i="26"/>
  <c r="H26" i="26"/>
  <c r="H31" i="26"/>
  <c r="H20" i="26"/>
  <c r="H16" i="26"/>
  <c r="H21" i="26"/>
  <c r="H22" i="26"/>
  <c r="H12" i="26"/>
  <c r="H14" i="26"/>
  <c r="H32" i="26"/>
  <c r="H23" i="26"/>
  <c r="H18" i="26"/>
  <c r="H28" i="26"/>
  <c r="H15" i="26"/>
  <c r="H13" i="26"/>
  <c r="H29" i="26"/>
  <c r="H33" i="26"/>
  <c r="H34" i="26"/>
  <c r="H11" i="26"/>
  <c r="H19" i="26"/>
  <c r="H17" i="26"/>
  <c r="H30" i="26"/>
  <c r="N24" i="26"/>
  <c r="N22" i="26"/>
  <c r="N20" i="26"/>
  <c r="N18" i="26"/>
  <c r="N16" i="26"/>
  <c r="N14" i="26"/>
  <c r="N12" i="26"/>
  <c r="N34" i="26"/>
  <c r="N33" i="26"/>
  <c r="N17" i="26"/>
  <c r="N15" i="26"/>
  <c r="N13" i="26"/>
  <c r="N11" i="26"/>
  <c r="N23" i="26"/>
  <c r="N19" i="26"/>
  <c r="N21" i="26"/>
  <c r="N29" i="26"/>
  <c r="N26" i="26"/>
  <c r="N32" i="26"/>
  <c r="N31" i="26"/>
  <c r="N30" i="26"/>
  <c r="F35" i="26"/>
  <c r="D35" i="26"/>
  <c r="N25" i="26"/>
  <c r="H35" i="26" l="1"/>
  <c r="N35" i="26"/>
  <c r="E21" i="23" l="1"/>
  <c r="F19" i="23" s="1"/>
  <c r="C21" i="23"/>
  <c r="G20" i="23"/>
  <c r="D20" i="23"/>
  <c r="G19" i="23"/>
  <c r="D19" i="23"/>
  <c r="G18" i="23"/>
  <c r="D18" i="23"/>
  <c r="G17" i="23"/>
  <c r="H17" i="23" s="1"/>
  <c r="D17" i="23"/>
  <c r="G16" i="23"/>
  <c r="H16" i="23" s="1"/>
  <c r="D16" i="23"/>
  <c r="G15" i="23"/>
  <c r="D15" i="23"/>
  <c r="G14" i="23"/>
  <c r="D14" i="23"/>
  <c r="G13" i="23"/>
  <c r="D13" i="23"/>
  <c r="G12" i="23"/>
  <c r="G21" i="23" s="1"/>
  <c r="D12" i="23"/>
  <c r="G11" i="23"/>
  <c r="H11" i="23" s="1"/>
  <c r="D11" i="23"/>
  <c r="D21" i="23" s="1"/>
  <c r="E25" i="24"/>
  <c r="F24" i="24" s="1"/>
  <c r="C25" i="24"/>
  <c r="D23" i="24" s="1"/>
  <c r="D24" i="24"/>
  <c r="D22" i="24"/>
  <c r="D21" i="24"/>
  <c r="D20" i="24"/>
  <c r="F19" i="24"/>
  <c r="D19" i="24"/>
  <c r="D18" i="24"/>
  <c r="D16" i="24"/>
  <c r="D15" i="24"/>
  <c r="D14" i="24"/>
  <c r="F13" i="24"/>
  <c r="D13" i="24"/>
  <c r="D12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H19" i="23" l="1"/>
  <c r="H18" i="23"/>
  <c r="H13" i="23"/>
  <c r="H14" i="23"/>
  <c r="H20" i="23"/>
  <c r="H15" i="23"/>
  <c r="F11" i="23"/>
  <c r="F14" i="23"/>
  <c r="F17" i="23"/>
  <c r="F20" i="23"/>
  <c r="F12" i="23"/>
  <c r="F15" i="23"/>
  <c r="F18" i="23"/>
  <c r="H12" i="23"/>
  <c r="H21" i="23" s="1"/>
  <c r="F13" i="23"/>
  <c r="F16" i="23"/>
  <c r="F14" i="24"/>
  <c r="F20" i="24"/>
  <c r="F15" i="24"/>
  <c r="F21" i="24"/>
  <c r="F16" i="24"/>
  <c r="F22" i="24"/>
  <c r="D11" i="24"/>
  <c r="D25" i="24" s="1"/>
  <c r="D17" i="24"/>
  <c r="F11" i="24"/>
  <c r="F17" i="24"/>
  <c r="F23" i="24"/>
  <c r="G25" i="24"/>
  <c r="H15" i="24" s="1"/>
  <c r="F12" i="24"/>
  <c r="F18" i="24"/>
  <c r="H21" i="24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L19" i="23"/>
  <c r="J11" i="23"/>
  <c r="M20" i="23"/>
  <c r="M19" i="23"/>
  <c r="M18" i="23"/>
  <c r="M17" i="23"/>
  <c r="M16" i="23"/>
  <c r="M15" i="23"/>
  <c r="M14" i="23"/>
  <c r="M13" i="23"/>
  <c r="M12" i="23"/>
  <c r="M11" i="23"/>
  <c r="F21" i="23" l="1"/>
  <c r="M25" i="24"/>
  <c r="N18" i="24" s="1"/>
  <c r="H20" i="24"/>
  <c r="H11" i="24"/>
  <c r="H25" i="24" s="1"/>
  <c r="H14" i="24"/>
  <c r="H23" i="24"/>
  <c r="H18" i="24"/>
  <c r="H19" i="24"/>
  <c r="H12" i="24"/>
  <c r="F25" i="24"/>
  <c r="H17" i="24"/>
  <c r="H16" i="24"/>
  <c r="H13" i="24"/>
  <c r="H22" i="24"/>
  <c r="H24" i="24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L12" i="24"/>
  <c r="L15" i="24"/>
  <c r="L18" i="24"/>
  <c r="L21" i="24"/>
  <c r="L24" i="24"/>
  <c r="L22" i="24"/>
  <c r="L12" i="23"/>
  <c r="L14" i="23"/>
  <c r="L17" i="23"/>
  <c r="L20" i="23"/>
  <c r="L13" i="23"/>
  <c r="L15" i="23"/>
  <c r="L18" i="23"/>
  <c r="L11" i="23"/>
  <c r="L16" i="23"/>
  <c r="J21" i="23" l="1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25" i="24"/>
  <c r="J25" i="24"/>
  <c r="L21" i="23"/>
  <c r="N21" i="23" l="1"/>
  <c r="N25" i="24"/>
  <c r="C37" i="21" l="1"/>
  <c r="C32" i="22"/>
  <c r="D32" i="22"/>
  <c r="J20" i="22" l="1"/>
  <c r="E20" i="22"/>
  <c r="E18" i="22"/>
  <c r="E24" i="22"/>
  <c r="E25" i="22"/>
  <c r="J25" i="22"/>
  <c r="G25" i="22"/>
  <c r="F18" i="22"/>
  <c r="E30" i="22"/>
  <c r="G18" i="22" l="1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<sst xmlns="http://schemas.openxmlformats.org/spreadsheetml/2006/main" count="330" uniqueCount="86">
  <si>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</si>
  <si>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</si>
  <si>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</si>
  <si>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</si>
  <si>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</si>
  <si>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</si>
  <si>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</si>
  <si>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</si>
  <si>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</si>
  <si>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</si>
  <si>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</si>
  <si>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</si>
  <si>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</si>
  <si>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</si>
  <si>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</si>
  <si>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</si>
  <si>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</si>
  <si>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</si>
  <si>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</si>
  <si>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</si>
  <si>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</si>
  <si>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</si>
  <si>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</si>
  <si>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</si>
  <si>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</si>
  <si>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</si>
  <si>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</si>
  <si>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</si>
  <si>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</si>
  <si>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</si>
  <si>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</si>
  <si>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</si>
  <si>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</si>
  <si>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</si>
  <si>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</si>
  <si>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</si>
  <si>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</si>
  <si>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</si>
  <si>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</si>
  <si>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</si>
  <si>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</si>
  <si>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</si>
  <si>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</si>
  <si>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</si>
  <si>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</si>
  <si>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</si>
  <si>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</si>
  <si>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</si>
  <si>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</si>
  <si>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</si>
  <si>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</si>
  <si>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</si>
  <si>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</si>
  <si>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</si>
  <si>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</si>
  <si>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</si>
  <si>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</si>
  <si>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</si>
  <si>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</si>
  <si>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</si>
  <si>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</si>
  <si>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</si>
  <si>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</si>
  <si>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</si>
  <si>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</si>
  <si>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</si>
  <si>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</si>
  <si>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</si>
  <si>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</si>
  <si>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</si>
  <si>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</si>
  <si>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</si>
  <si>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</si>
  <si>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</si>
  <si>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</si>
  <si>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</si>
  <si>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</si>
  <si>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</si>
  <si>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</si>
  <si>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</si>
  <si>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</si>
  <si>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I-I-2025</t>
  </si>
  <si>
    <t>I-I-2026</t>
  </si>
  <si>
    <t>PREMIJA PO DRUŠTVIMA ZA OSIGURANJE U BOSNI I HERCEGOVINI*</t>
  </si>
  <si>
    <t>ASA Central osiguranje d.d.</t>
  </si>
  <si>
    <t>*Podaci su dati na osnovu nerevidiranih izvještaja društava za sjedištem u Federaciji Bosne i Hercegovine i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</si>
</sst>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10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169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5" xfId="1" applyFont="1" applyBorder="1" applyAlignment="1">
      <alignment horizontal="center" vertical="center"/>
    </xf>
    <xf numFmtId="169" fontId="11" fillId="0" borderId="0" xfId="0" applyNumberFormat="1" applyFont="1"/>
    <xf numFmtId="0" fontId="32" fillId="0" borderId="0" xfId="0" applyFont="1"/>
    <xf numFmtId="4" fontId="32" fillId="0" borderId="0" xfId="0" applyNumberFormat="1" applyFont="1"/>
    <xf numFmtId="0" fontId="15" fillId="0" borderId="0" xfId="0" applyFont="1"/>
    <xf numFmtId="165" fontId="2" fillId="0" borderId="0" xfId="6" applyNumberFormat="1" applyFont="1" applyFill="1" applyBorder="1" applyAlignment="1">
      <alignment horizontal="left" vertical="center"/>
    </xf>
    <xf numFmtId="169" fontId="33" fillId="0" borderId="0" xfId="1" applyNumberFormat="1" applyFont="1" applyAlignment="1">
      <alignment vertical="center" wrapText="1"/>
    </xf>
    <xf numFmtId="169" fontId="32" fillId="0" borderId="0" xfId="0" applyNumberFormat="1" applyFont="1"/>
    <xf numFmtId="169" fontId="23" fillId="0" borderId="0" xfId="1" applyNumberFormat="1" applyFont="1" applyAlignment="1">
      <alignment vertical="center" wrapText="1"/>
    </xf>
    <xf numFmtId="169" fontId="15" fillId="0" borderId="0" xfId="0" applyNumberFormat="1" applyFont="1"/>
    <xf numFmtId="169" fontId="9" fillId="0" borderId="0" xfId="1" applyNumberFormat="1" applyFont="1" applyAlignment="1">
      <alignment vertical="center" wrapText="1"/>
    </xf>
    <xf numFmtId="169" fontId="18" fillId="0" borderId="0" xfId="1" applyNumberFormat="1" applyFont="1" applyAlignment="1">
      <alignment vertical="center" wrapText="1"/>
    </xf>
    <xf numFmtId="169" fontId="25" fillId="0" borderId="0" xfId="1" applyNumberFormat="1" applyFont="1" applyAlignment="1">
      <alignment vertical="center" wrapText="1"/>
    </xf>
    <xf numFmtId="0" fontId="9" fillId="0" borderId="0" xfId="2" applyFont="1" applyAlignment="1">
      <alignment horizontal="left" vertical="center" indent="1"/>
    </xf>
    <xf numFmtId="3" fontId="0" fillId="0" borderId="0" xfId="0" applyNumberFormat="1"/>
    <xf numFmtId="0" fontId="14" fillId="0" borderId="0" xfId="1" applyFont="1" applyAlignment="1">
      <alignment vertical="center" wrapText="1"/>
    </xf>
    <xf numFmtId="169" fontId="10" fillId="0" borderId="0" xfId="1" applyNumberFormat="1" applyFont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7CC0-5140-438A-B8D2-6310383A13A6}">
  <dimension ref="A1:O43"/>
  <sheetViews>
    <sheetView showGridLines="0" tabSelected="1" showRuler="0" view="pageLayout" zoomScale="75" zoomScaleNormal="70" zoomScalePageLayoutView="75" workbookViewId="0">
      <selection activeCell="C35" sqref="C3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>
      <c r="A1" s="1"/>
    </row>
    <row r="2" spans="1:14" ht="15" customHeight="1" x14ac:dyDescent="0.25">
      <c r="A2" s="1"/>
    </row>
    <row r="3" spans="1:14" ht="15" customHeight="1" x14ac:dyDescent="0.25">
      <c r="A3" s="1"/>
    </row>
    <row r="4" spans="1:14" ht="15" customHeight="1" x14ac:dyDescent="0.25">
      <c r="A4" s="1"/>
    </row>
    <row r="5" spans="1:14" ht="15" customHeight="1" x14ac:dyDescent="0.25">
      <c r="A5" s="1"/>
      <c r="C5" s="55" t="s">
        <v>83</v>
      </c>
      <c r="I5" s="55"/>
    </row>
    <row r="6" spans="1:14" ht="15" customHeight="1" x14ac:dyDescent="0.25">
      <c r="A6" s="1"/>
      <c r="C6" s="69"/>
      <c r="D6" s="69"/>
      <c r="I6" s="69"/>
      <c r="J6" s="69"/>
    </row>
    <row r="7" spans="1:14" ht="15" customHeight="1" thickBot="1" x14ac:dyDescent="0.3">
      <c r="A7" s="1"/>
      <c r="B7" s="64"/>
      <c r="C7" s="64"/>
      <c r="D7" s="64"/>
      <c r="E7" s="64"/>
      <c r="F7" s="64"/>
      <c r="G7" s="64"/>
      <c r="H7" s="64"/>
    </row>
    <row r="8" spans="1:14" ht="24.75" customHeight="1" x14ac:dyDescent="0.25">
      <c r="A8" s="87" t="s">
        <v>58</v>
      </c>
      <c r="B8" s="90" t="s">
        <v>10</v>
      </c>
      <c r="C8" s="93" t="s">
        <v>77</v>
      </c>
      <c r="D8" s="93"/>
      <c r="E8" s="93" t="s">
        <v>76</v>
      </c>
      <c r="F8" s="93"/>
      <c r="G8" s="93" t="s">
        <v>78</v>
      </c>
      <c r="H8" s="93"/>
      <c r="I8" s="93" t="s">
        <v>77</v>
      </c>
      <c r="J8" s="93"/>
      <c r="K8" s="93" t="s">
        <v>76</v>
      </c>
      <c r="L8" s="93"/>
      <c r="M8" s="93" t="s">
        <v>78</v>
      </c>
      <c r="N8" s="94"/>
    </row>
    <row r="9" spans="1:14" ht="21.75" customHeight="1" x14ac:dyDescent="0.25">
      <c r="A9" s="88"/>
      <c r="B9" s="91"/>
      <c r="C9" s="91" t="s">
        <v>81</v>
      </c>
      <c r="D9" s="91"/>
      <c r="E9" s="91" t="s">
        <v>81</v>
      </c>
      <c r="F9" s="91"/>
      <c r="G9" s="91" t="s">
        <v>81</v>
      </c>
      <c r="H9" s="91"/>
      <c r="I9" s="91" t="s">
        <v>82</v>
      </c>
      <c r="J9" s="91"/>
      <c r="K9" s="91" t="s">
        <v>82</v>
      </c>
      <c r="L9" s="91"/>
      <c r="M9" s="95" t="s">
        <v>82</v>
      </c>
      <c r="N9" s="96"/>
    </row>
    <row r="10" spans="1:14" ht="18.75" customHeight="1" thickBot="1" x14ac:dyDescent="0.3">
      <c r="A10" s="89"/>
      <c r="B10" s="92"/>
      <c r="C10" s="57" t="s">
        <v>26</v>
      </c>
      <c r="D10" s="68" t="s">
        <v>75</v>
      </c>
      <c r="E10" s="57" t="s">
        <v>26</v>
      </c>
      <c r="F10" s="68" t="s">
        <v>75</v>
      </c>
      <c r="G10" s="57" t="s">
        <v>26</v>
      </c>
      <c r="H10" s="68" t="s">
        <v>75</v>
      </c>
      <c r="I10" s="57" t="s">
        <v>26</v>
      </c>
      <c r="J10" s="68" t="s">
        <v>75</v>
      </c>
      <c r="K10" s="57" t="s">
        <v>26</v>
      </c>
      <c r="L10" s="68" t="s">
        <v>75</v>
      </c>
      <c r="M10" s="57" t="s">
        <v>26</v>
      </c>
      <c r="N10" s="56" t="s">
        <v>75</v>
      </c>
    </row>
    <row r="11" spans="1:14" x14ac:dyDescent="0.25">
      <c r="A11" s="70" t="s">
        <v>27</v>
      </c>
      <c r="B11" s="7" t="s">
        <v>62</v>
      </c>
      <c r="C11" s="53">
        <f>FBiH!C11</f>
        <v>8505625</v>
      </c>
      <c r="D11" s="59">
        <f t="shared" ref="D11:D34" si="0">C11/C$35*100</f>
        <v>11.326327530484507</v>
      </c>
      <c r="E11" s="53">
        <f>FBiH!E11</f>
        <v>915707</v>
      </c>
      <c r="F11" s="60">
        <f t="shared" ref="F11:F34" si="1">E11/E$35*100</f>
        <v>5.8299952584043924</v>
      </c>
      <c r="G11" s="53">
        <f>C11+E11</f>
        <v>9421332</v>
      </c>
      <c r="H11" s="60">
        <f t="shared" ref="H11:H34" si="2">G11/G$35*100</f>
        <v>10.375587658533817</v>
      </c>
      <c r="I11" s="53">
        <f>FBiH!I11</f>
        <v>9021318</v>
      </c>
      <c r="J11" s="59">
        <f t="shared" ref="J11:J34" si="3">I11/I$35*100</f>
        <v>11.402292208417606</v>
      </c>
      <c r="K11" s="53">
        <f>FBiH!K11</f>
        <v>433918</v>
      </c>
      <c r="L11" s="60">
        <f t="shared" ref="L11:L34" si="4">K11/K$35*100</f>
        <v>2.4991385269908721</v>
      </c>
      <c r="M11" s="53">
        <f t="shared" ref="M11:M34" si="5">I11+K11</f>
        <v>9455236</v>
      </c>
      <c r="N11" s="60">
        <f t="shared" ref="N11:N34" si="6">M11/M$35*100</f>
        <v>9.8000850176318881</v>
      </c>
    </row>
    <row r="12" spans="1:14" x14ac:dyDescent="0.25">
      <c r="A12" s="70" t="s">
        <v>28</v>
      </c>
      <c r="B12" s="7" t="s">
        <v>84</v>
      </c>
      <c r="C12" s="53">
        <f>FBiH!C12</f>
        <v>11704899</v>
      </c>
      <c r="D12" s="59">
        <f t="shared" si="0"/>
        <v>15.586570038679179</v>
      </c>
      <c r="E12" s="53">
        <f>FBiH!E12</f>
        <v>0</v>
      </c>
      <c r="F12" s="60">
        <f t="shared" si="1"/>
        <v>0</v>
      </c>
      <c r="G12" s="53">
        <f t="shared" ref="G12:G34" si="7">C12+E12</f>
        <v>11704899</v>
      </c>
      <c r="H12" s="60">
        <f t="shared" si="2"/>
        <v>12.890449631621603</v>
      </c>
      <c r="I12" s="53">
        <f>FBiH!I12</f>
        <v>12760955</v>
      </c>
      <c r="J12" s="59">
        <f t="shared" si="3"/>
        <v>16.128922377912815</v>
      </c>
      <c r="K12" s="53">
        <f>FBiH!K12</f>
        <v>0</v>
      </c>
      <c r="L12" s="60">
        <f t="shared" si="4"/>
        <v>0</v>
      </c>
      <c r="M12" s="53">
        <f t="shared" si="5"/>
        <v>12760955</v>
      </c>
      <c r="N12" s="60">
        <f t="shared" si="6"/>
        <v>13.226369379481879</v>
      </c>
    </row>
    <row r="13" spans="1:14" ht="14.25" customHeight="1" x14ac:dyDescent="0.25">
      <c r="A13" s="70" t="s">
        <v>29</v>
      </c>
      <c r="B13" s="7" t="s">
        <v>12</v>
      </c>
      <c r="C13" s="53">
        <f>RS!C11</f>
        <v>1272226.7000000002</v>
      </c>
      <c r="D13" s="59">
        <f t="shared" si="0"/>
        <v>1.6941325648882306</v>
      </c>
      <c r="E13" s="53">
        <f>RS!E11</f>
        <v>0</v>
      </c>
      <c r="F13" s="60">
        <f t="shared" si="1"/>
        <v>0</v>
      </c>
      <c r="G13" s="53">
        <f t="shared" si="7"/>
        <v>1272226.7000000002</v>
      </c>
      <c r="H13" s="60">
        <f t="shared" si="2"/>
        <v>1.4010863482336899</v>
      </c>
      <c r="I13" s="53">
        <f>RS!I11</f>
        <v>1192663</v>
      </c>
      <c r="J13" s="59">
        <f t="shared" si="3"/>
        <v>1.5074396038547768</v>
      </c>
      <c r="K13" s="53">
        <f>RS!K11</f>
        <v>0</v>
      </c>
      <c r="L13" s="60">
        <f t="shared" si="4"/>
        <v>0</v>
      </c>
      <c r="M13" s="53">
        <f t="shared" si="5"/>
        <v>1192663</v>
      </c>
      <c r="N13" s="60">
        <f t="shared" si="6"/>
        <v>1.2361615085423463</v>
      </c>
    </row>
    <row r="14" spans="1:14" ht="15.75" customHeight="1" x14ac:dyDescent="0.25">
      <c r="A14" s="70" t="s">
        <v>30</v>
      </c>
      <c r="B14" s="7" t="s">
        <v>1</v>
      </c>
      <c r="C14" s="53">
        <f>FBiH!C13</f>
        <v>2365606</v>
      </c>
      <c r="D14" s="59">
        <f t="shared" si="0"/>
        <v>3.1501069426502264</v>
      </c>
      <c r="E14" s="53">
        <f>FBiH!E13</f>
        <v>0</v>
      </c>
      <c r="F14" s="60">
        <f t="shared" si="1"/>
        <v>0</v>
      </c>
      <c r="G14" s="53">
        <f t="shared" si="7"/>
        <v>2365606</v>
      </c>
      <c r="H14" s="60">
        <f t="shared" si="2"/>
        <v>2.6052104329359742</v>
      </c>
      <c r="I14" s="53">
        <f>FBiH!I13</f>
        <v>2501343</v>
      </c>
      <c r="J14" s="59">
        <f t="shared" si="3"/>
        <v>3.1615162883605166</v>
      </c>
      <c r="K14" s="53">
        <f>FBiH!K13</f>
        <v>0</v>
      </c>
      <c r="L14" s="60">
        <f t="shared" si="4"/>
        <v>0</v>
      </c>
      <c r="M14" s="53">
        <f t="shared" si="5"/>
        <v>2501343</v>
      </c>
      <c r="N14" s="60">
        <f t="shared" si="6"/>
        <v>2.5925713602768239</v>
      </c>
    </row>
    <row r="15" spans="1:14" ht="15" customHeight="1" x14ac:dyDescent="0.25">
      <c r="A15" s="70" t="s">
        <v>31</v>
      </c>
      <c r="B15" s="7" t="s">
        <v>2</v>
      </c>
      <c r="C15" s="53">
        <f>FBiH!C14</f>
        <v>4494558</v>
      </c>
      <c r="D15" s="59">
        <f t="shared" si="0"/>
        <v>5.9850788169898612</v>
      </c>
      <c r="E15" s="53">
        <f>FBiH!E14</f>
        <v>1274240</v>
      </c>
      <c r="F15" s="60">
        <f t="shared" si="1"/>
        <v>8.1126530189997599</v>
      </c>
      <c r="G15" s="53">
        <f t="shared" si="7"/>
        <v>5768798</v>
      </c>
      <c r="H15" s="60">
        <f t="shared" si="2"/>
        <v>6.3531005311536175</v>
      </c>
      <c r="I15" s="53">
        <f>FBiH!I14</f>
        <v>5388695</v>
      </c>
      <c r="J15" s="59">
        <f t="shared" si="3"/>
        <v>6.8109199799894995</v>
      </c>
      <c r="K15" s="53">
        <f>FBiH!K14</f>
        <v>832571</v>
      </c>
      <c r="L15" s="60">
        <f t="shared" si="4"/>
        <v>4.7951692775024712</v>
      </c>
      <c r="M15" s="53">
        <f t="shared" si="5"/>
        <v>6221266</v>
      </c>
      <c r="N15" s="60">
        <f t="shared" si="6"/>
        <v>6.4481664674792531</v>
      </c>
    </row>
    <row r="16" spans="1:14" ht="15.75" customHeight="1" x14ac:dyDescent="0.25">
      <c r="A16" s="70" t="s">
        <v>32</v>
      </c>
      <c r="B16" s="7" t="s">
        <v>13</v>
      </c>
      <c r="C16" s="53">
        <f>RS!C12</f>
        <v>1669104.61</v>
      </c>
      <c r="D16" s="59">
        <f t="shared" si="0"/>
        <v>2.2226262615036059</v>
      </c>
      <c r="E16" s="53">
        <f>RS!E12</f>
        <v>0</v>
      </c>
      <c r="F16" s="60">
        <f t="shared" si="1"/>
        <v>0</v>
      </c>
      <c r="G16" s="53">
        <f t="shared" si="7"/>
        <v>1669104.61</v>
      </c>
      <c r="H16" s="60">
        <f t="shared" si="2"/>
        <v>1.8381627133316079</v>
      </c>
      <c r="I16" s="53">
        <f>RS!I12</f>
        <v>1506994</v>
      </c>
      <c r="J16" s="59">
        <f t="shared" si="3"/>
        <v>1.904731209378949</v>
      </c>
      <c r="K16" s="53">
        <f>RS!K12</f>
        <v>0</v>
      </c>
      <c r="L16" s="60">
        <f t="shared" si="4"/>
        <v>0</v>
      </c>
      <c r="M16" s="53">
        <f t="shared" si="5"/>
        <v>1506994</v>
      </c>
      <c r="N16" s="60">
        <f t="shared" si="6"/>
        <v>1.5619567106586392</v>
      </c>
    </row>
    <row r="17" spans="1:15" x14ac:dyDescent="0.25">
      <c r="A17" s="70" t="s">
        <v>33</v>
      </c>
      <c r="B17" s="7" t="s">
        <v>14</v>
      </c>
      <c r="C17" s="53">
        <f>RS!C13</f>
        <v>4084454.34</v>
      </c>
      <c r="D17" s="59">
        <f t="shared" si="0"/>
        <v>5.4389733427171931</v>
      </c>
      <c r="E17" s="53">
        <f>RS!E13</f>
        <v>0</v>
      </c>
      <c r="F17" s="60">
        <f t="shared" si="1"/>
        <v>0</v>
      </c>
      <c r="G17" s="53">
        <f t="shared" si="7"/>
        <v>4084454.34</v>
      </c>
      <c r="H17" s="60">
        <f t="shared" si="2"/>
        <v>4.4981552546867993</v>
      </c>
      <c r="I17" s="53">
        <f>RS!I13</f>
        <v>4210832</v>
      </c>
      <c r="J17" s="59">
        <f t="shared" si="3"/>
        <v>5.3221865036301264</v>
      </c>
      <c r="K17" s="53">
        <f>RS!K13</f>
        <v>0</v>
      </c>
      <c r="L17" s="60">
        <f t="shared" si="4"/>
        <v>0</v>
      </c>
      <c r="M17" s="53">
        <f t="shared" si="5"/>
        <v>4210832</v>
      </c>
      <c r="N17" s="60">
        <f t="shared" si="6"/>
        <v>4.3644084182525873</v>
      </c>
    </row>
    <row r="18" spans="1:15" x14ac:dyDescent="0.25">
      <c r="A18" s="70" t="s">
        <v>34</v>
      </c>
      <c r="B18" s="7" t="s">
        <v>3</v>
      </c>
      <c r="C18" s="53">
        <f>FBiH!C15</f>
        <v>8209400</v>
      </c>
      <c r="D18" s="59">
        <f t="shared" si="0"/>
        <v>10.931866056728284</v>
      </c>
      <c r="E18" s="53">
        <f>FBiH!E15</f>
        <v>0</v>
      </c>
      <c r="F18" s="60">
        <f t="shared" si="1"/>
        <v>0</v>
      </c>
      <c r="G18" s="53">
        <f t="shared" si="7"/>
        <v>8209400</v>
      </c>
      <c r="H18" s="60">
        <f t="shared" si="2"/>
        <v>9.0409030616867678</v>
      </c>
      <c r="I18" s="53">
        <f>FBiH!I15</f>
        <v>8570900</v>
      </c>
      <c r="J18" s="59">
        <f t="shared" si="3"/>
        <v>10.832996496645663</v>
      </c>
      <c r="K18" s="53">
        <f>FBiH!K15</f>
        <v>0</v>
      </c>
      <c r="L18" s="60">
        <f t="shared" si="4"/>
        <v>0</v>
      </c>
      <c r="M18" s="53">
        <f t="shared" si="5"/>
        <v>8570900</v>
      </c>
      <c r="N18" s="60">
        <f t="shared" si="6"/>
        <v>8.8834957348099124</v>
      </c>
    </row>
    <row r="19" spans="1:15" x14ac:dyDescent="0.25">
      <c r="A19" s="70" t="s">
        <v>35</v>
      </c>
      <c r="B19" s="7" t="s">
        <v>23</v>
      </c>
      <c r="C19" s="53">
        <f>RS!C14</f>
        <v>1118758.3499999999</v>
      </c>
      <c r="D19" s="59">
        <f t="shared" si="0"/>
        <v>1.4897698287385608</v>
      </c>
      <c r="E19" s="53">
        <f>RS!E14</f>
        <v>0</v>
      </c>
      <c r="F19" s="60">
        <f t="shared" si="1"/>
        <v>0</v>
      </c>
      <c r="G19" s="53">
        <f t="shared" si="7"/>
        <v>1118758.3499999999</v>
      </c>
      <c r="H19" s="60">
        <f t="shared" si="2"/>
        <v>1.2320736950084823</v>
      </c>
      <c r="I19" s="53">
        <f>RS!I14</f>
        <v>1073646</v>
      </c>
      <c r="J19" s="59">
        <f t="shared" si="3"/>
        <v>1.3570107406033938</v>
      </c>
      <c r="K19" s="53">
        <f>RS!K14</f>
        <v>0</v>
      </c>
      <c r="L19" s="60">
        <f t="shared" si="4"/>
        <v>0</v>
      </c>
      <c r="M19" s="53">
        <f t="shared" si="5"/>
        <v>1073646</v>
      </c>
      <c r="N19" s="60">
        <f t="shared" si="6"/>
        <v>1.112803750095757</v>
      </c>
    </row>
    <row r="20" spans="1:15" x14ac:dyDescent="0.25">
      <c r="A20" s="70" t="s">
        <v>36</v>
      </c>
      <c r="B20" s="7" t="s">
        <v>16</v>
      </c>
      <c r="C20" s="53">
        <f>RS!C15</f>
        <v>875289</v>
      </c>
      <c r="D20" s="59">
        <f t="shared" si="0"/>
        <v>1.1655592502409</v>
      </c>
      <c r="E20" s="53">
        <f>RS!E15</f>
        <v>1443746.56</v>
      </c>
      <c r="F20" s="60">
        <f t="shared" si="1"/>
        <v>9.191843678313754</v>
      </c>
      <c r="G20" s="53">
        <f t="shared" si="7"/>
        <v>2319035.56</v>
      </c>
      <c r="H20" s="60">
        <f t="shared" si="2"/>
        <v>2.5539230265993238</v>
      </c>
      <c r="I20" s="53">
        <f>RS!I15</f>
        <v>937182</v>
      </c>
      <c r="J20" s="59">
        <f t="shared" si="3"/>
        <v>1.1845301336755039</v>
      </c>
      <c r="K20" s="53">
        <f>RS!K15</f>
        <v>1466606</v>
      </c>
      <c r="L20" s="60">
        <f t="shared" si="4"/>
        <v>8.4468760422844298</v>
      </c>
      <c r="M20" s="53">
        <f t="shared" si="5"/>
        <v>2403788</v>
      </c>
      <c r="N20" s="60">
        <f t="shared" si="6"/>
        <v>2.4914583585606236</v>
      </c>
    </row>
    <row r="21" spans="1:15" x14ac:dyDescent="0.25">
      <c r="A21" s="70" t="s">
        <v>37</v>
      </c>
      <c r="B21" s="7" t="s">
        <v>4</v>
      </c>
      <c r="C21" s="53">
        <f>FBiH!C16</f>
        <v>1707851</v>
      </c>
      <c r="D21" s="59">
        <f t="shared" si="0"/>
        <v>2.2742220353313836</v>
      </c>
      <c r="E21" s="53">
        <f>FBiH!E16</f>
        <v>2482679</v>
      </c>
      <c r="F21" s="60">
        <f t="shared" si="1"/>
        <v>15.806373434013455</v>
      </c>
      <c r="G21" s="53">
        <f t="shared" si="7"/>
        <v>4190530</v>
      </c>
      <c r="H21" s="60">
        <f t="shared" si="2"/>
        <v>4.6149749685836055</v>
      </c>
      <c r="I21" s="53">
        <f>FBiH!I16</f>
        <v>1785799</v>
      </c>
      <c r="J21" s="59">
        <f t="shared" si="3"/>
        <v>2.2571205253489515</v>
      </c>
      <c r="K21" s="53">
        <f>FBiH!K16</f>
        <v>2703724</v>
      </c>
      <c r="L21" s="60">
        <f t="shared" si="4"/>
        <v>15.572022397664695</v>
      </c>
      <c r="M21" s="53">
        <f t="shared" si="5"/>
        <v>4489523</v>
      </c>
      <c r="N21" s="60">
        <f t="shared" si="6"/>
        <v>4.6532637671459245</v>
      </c>
      <c r="O21" s="8"/>
    </row>
    <row r="22" spans="1:15" x14ac:dyDescent="0.25">
      <c r="A22" s="70" t="s">
        <v>38</v>
      </c>
      <c r="B22" s="7" t="s">
        <v>17</v>
      </c>
      <c r="C22" s="53">
        <f>RS!C16</f>
        <v>968579.78999999992</v>
      </c>
      <c r="D22" s="59">
        <f t="shared" si="0"/>
        <v>1.289787868727801</v>
      </c>
      <c r="E22" s="53">
        <f>RS!E16</f>
        <v>0</v>
      </c>
      <c r="F22" s="60">
        <f t="shared" si="1"/>
        <v>0</v>
      </c>
      <c r="G22" s="53">
        <f t="shared" si="7"/>
        <v>968579.78999999992</v>
      </c>
      <c r="H22" s="60">
        <f t="shared" si="2"/>
        <v>1.0666840437667706</v>
      </c>
      <c r="I22" s="53">
        <f>RS!I16</f>
        <v>1018844</v>
      </c>
      <c r="J22" s="59">
        <f t="shared" si="3"/>
        <v>1.2877449839139943</v>
      </c>
      <c r="K22" s="53">
        <f>RS!K16</f>
        <v>0</v>
      </c>
      <c r="L22" s="60">
        <f t="shared" si="4"/>
        <v>0</v>
      </c>
      <c r="M22" s="53">
        <f t="shared" si="5"/>
        <v>1018844</v>
      </c>
      <c r="N22" s="60">
        <f t="shared" si="6"/>
        <v>1.0560030251708306</v>
      </c>
    </row>
    <row r="23" spans="1:15" x14ac:dyDescent="0.25">
      <c r="A23" s="70" t="s">
        <v>39</v>
      </c>
      <c r="B23" s="7" t="s">
        <v>18</v>
      </c>
      <c r="C23" s="53">
        <f>RS!C17</f>
        <v>1610713.33</v>
      </c>
      <c r="D23" s="59">
        <f t="shared" si="0"/>
        <v>2.1448708041204942</v>
      </c>
      <c r="E23" s="53">
        <f>RS!E17</f>
        <v>0</v>
      </c>
      <c r="F23" s="60">
        <f t="shared" si="1"/>
        <v>0</v>
      </c>
      <c r="G23" s="53">
        <f t="shared" si="7"/>
        <v>1610713.33</v>
      </c>
      <c r="H23" s="60">
        <f t="shared" si="2"/>
        <v>1.7738571730816735</v>
      </c>
      <c r="I23" s="53">
        <f>RS!I17</f>
        <v>1577598</v>
      </c>
      <c r="J23" s="59">
        <f t="shared" si="3"/>
        <v>1.9939695489522926</v>
      </c>
      <c r="K23" s="53">
        <f>RS!K17</f>
        <v>0</v>
      </c>
      <c r="L23" s="60">
        <f t="shared" si="4"/>
        <v>0</v>
      </c>
      <c r="M23" s="53">
        <f t="shared" si="5"/>
        <v>1577598</v>
      </c>
      <c r="N23" s="60">
        <f t="shared" si="6"/>
        <v>1.6351357622005447</v>
      </c>
    </row>
    <row r="24" spans="1:15" x14ac:dyDescent="0.25">
      <c r="A24" s="70" t="s">
        <v>40</v>
      </c>
      <c r="B24" s="7" t="s">
        <v>19</v>
      </c>
      <c r="C24" s="53">
        <f>RS!C18</f>
        <v>1276957.17</v>
      </c>
      <c r="D24" s="59">
        <f t="shared" si="0"/>
        <v>1.7004317907056314</v>
      </c>
      <c r="E24" s="53">
        <f>RS!E18</f>
        <v>0</v>
      </c>
      <c r="F24" s="60">
        <f t="shared" si="1"/>
        <v>0</v>
      </c>
      <c r="G24" s="53">
        <f t="shared" si="7"/>
        <v>1276957.17</v>
      </c>
      <c r="H24" s="60">
        <f t="shared" si="2"/>
        <v>1.4062959519448279</v>
      </c>
      <c r="I24" s="53">
        <f>RS!I18</f>
        <v>1136215</v>
      </c>
      <c r="J24" s="59">
        <f t="shared" si="3"/>
        <v>1.4360934224452802</v>
      </c>
      <c r="K24" s="53">
        <f>RS!K18</f>
        <v>0</v>
      </c>
      <c r="L24" s="60">
        <f t="shared" si="4"/>
        <v>0</v>
      </c>
      <c r="M24" s="53">
        <f t="shared" si="5"/>
        <v>1136215</v>
      </c>
      <c r="N24" s="60">
        <f t="shared" si="6"/>
        <v>1.1776547511144739</v>
      </c>
    </row>
    <row r="25" spans="1:15" x14ac:dyDescent="0.25">
      <c r="A25" s="70" t="s">
        <v>41</v>
      </c>
      <c r="B25" s="7" t="s">
        <v>11</v>
      </c>
      <c r="C25" s="53">
        <f>RS!C19</f>
        <v>2186802.85</v>
      </c>
      <c r="D25" s="59">
        <f t="shared" si="0"/>
        <v>2.91200768005843</v>
      </c>
      <c r="E25" s="53">
        <f>RS!E19</f>
        <v>0</v>
      </c>
      <c r="F25" s="60">
        <f t="shared" si="1"/>
        <v>0</v>
      </c>
      <c r="G25" s="53">
        <f t="shared" si="7"/>
        <v>2186802.85</v>
      </c>
      <c r="H25" s="60">
        <f t="shared" si="2"/>
        <v>2.4082969013411883</v>
      </c>
      <c r="I25" s="53">
        <f>RS!I19</f>
        <v>1628922</v>
      </c>
      <c r="J25" s="59">
        <f t="shared" si="3"/>
        <v>2.0588393656802721</v>
      </c>
      <c r="K25" s="53">
        <f>RS!K19</f>
        <v>0</v>
      </c>
      <c r="L25" s="60">
        <f t="shared" si="4"/>
        <v>0</v>
      </c>
      <c r="M25" s="53">
        <f t="shared" si="5"/>
        <v>1628922</v>
      </c>
      <c r="N25" s="60">
        <f t="shared" si="6"/>
        <v>1.6883316383738036</v>
      </c>
    </row>
    <row r="26" spans="1:15" x14ac:dyDescent="0.25">
      <c r="A26" s="70" t="s">
        <v>42</v>
      </c>
      <c r="B26" s="7" t="s">
        <v>15</v>
      </c>
      <c r="C26" s="53">
        <f>RS!C20</f>
        <v>980527.16</v>
      </c>
      <c r="D26" s="59">
        <f t="shared" si="0"/>
        <v>1.305697319914267</v>
      </c>
      <c r="E26" s="53">
        <f>RS!E20</f>
        <v>0</v>
      </c>
      <c r="F26" s="60">
        <f t="shared" si="1"/>
        <v>0</v>
      </c>
      <c r="G26" s="53">
        <f t="shared" si="7"/>
        <v>980527.16</v>
      </c>
      <c r="H26" s="60">
        <f t="shared" si="2"/>
        <v>1.0798415234866168</v>
      </c>
      <c r="I26" s="53">
        <f>RS!I20</f>
        <v>1007051</v>
      </c>
      <c r="J26" s="59">
        <f t="shared" si="3"/>
        <v>1.2728394865117445</v>
      </c>
      <c r="K26" s="53">
        <f>RS!K20</f>
        <v>0</v>
      </c>
      <c r="L26" s="60">
        <f t="shared" si="4"/>
        <v>0</v>
      </c>
      <c r="M26" s="53">
        <f t="shared" si="5"/>
        <v>1007051</v>
      </c>
      <c r="N26" s="60">
        <f t="shared" si="6"/>
        <v>1.0437799138055581</v>
      </c>
    </row>
    <row r="27" spans="1:15" x14ac:dyDescent="0.25">
      <c r="A27" s="70" t="s">
        <v>43</v>
      </c>
      <c r="B27" s="7" t="s">
        <v>65</v>
      </c>
      <c r="C27" s="53">
        <f>RS!C21</f>
        <v>2276843.2800000003</v>
      </c>
      <c r="D27" s="59">
        <f t="shared" si="0"/>
        <v>3.0319080284943962</v>
      </c>
      <c r="E27" s="53">
        <f>RS!E21</f>
        <v>0</v>
      </c>
      <c r="F27" s="60">
        <f t="shared" si="1"/>
        <v>0</v>
      </c>
      <c r="G27" s="53">
        <f t="shared" si="7"/>
        <v>2276843.2800000003</v>
      </c>
      <c r="H27" s="60">
        <f t="shared" si="2"/>
        <v>2.5074572296553885</v>
      </c>
      <c r="I27" s="53">
        <f>RS!I21</f>
        <v>2384378</v>
      </c>
      <c r="J27" s="59">
        <f t="shared" si="3"/>
        <v>3.0136810044078208</v>
      </c>
      <c r="K27" s="53">
        <f>RS!K21</f>
        <v>0</v>
      </c>
      <c r="L27" s="60">
        <f t="shared" si="4"/>
        <v>0</v>
      </c>
      <c r="M27" s="53">
        <f t="shared" si="5"/>
        <v>2384378</v>
      </c>
      <c r="N27" s="60">
        <f t="shared" si="6"/>
        <v>2.4713404418642839</v>
      </c>
    </row>
    <row r="28" spans="1:15" x14ac:dyDescent="0.25">
      <c r="A28" s="70" t="s">
        <v>44</v>
      </c>
      <c r="B28" s="7" t="s">
        <v>5</v>
      </c>
      <c r="C28" s="53">
        <f>FBiH!C17</f>
        <v>7955172</v>
      </c>
      <c r="D28" s="59">
        <f t="shared" si="0"/>
        <v>10.593328959757748</v>
      </c>
      <c r="E28" s="53">
        <f>FBiH!E17</f>
        <v>318033</v>
      </c>
      <c r="F28" s="60">
        <f t="shared" si="1"/>
        <v>2.0248080248552474</v>
      </c>
      <c r="G28" s="53">
        <f t="shared" si="7"/>
        <v>8273205</v>
      </c>
      <c r="H28" s="60">
        <f t="shared" si="2"/>
        <v>9.1111706597878381</v>
      </c>
      <c r="I28" s="53">
        <f>FBiH!I17</f>
        <v>7222013</v>
      </c>
      <c r="J28" s="59">
        <f t="shared" si="3"/>
        <v>9.1281010778015652</v>
      </c>
      <c r="K28" s="53">
        <f>FBiH!K17</f>
        <v>316831</v>
      </c>
      <c r="L28" s="60">
        <f t="shared" si="4"/>
        <v>1.8247792408820216</v>
      </c>
      <c r="M28" s="53">
        <f t="shared" si="5"/>
        <v>7538844</v>
      </c>
      <c r="N28" s="60">
        <f t="shared" si="6"/>
        <v>7.8137988448584519</v>
      </c>
    </row>
    <row r="29" spans="1:15" x14ac:dyDescent="0.25">
      <c r="A29" s="70" t="s">
        <v>45</v>
      </c>
      <c r="B29" s="7" t="s">
        <v>22</v>
      </c>
      <c r="C29" s="53">
        <f>RS!C22</f>
        <v>294155.75</v>
      </c>
      <c r="D29" s="59">
        <f t="shared" si="0"/>
        <v>0.39170600273058337</v>
      </c>
      <c r="E29" s="53">
        <f>RS!E22</f>
        <v>0</v>
      </c>
      <c r="F29" s="60">
        <f t="shared" si="1"/>
        <v>0</v>
      </c>
      <c r="G29" s="53">
        <f t="shared" si="7"/>
        <v>294155.75</v>
      </c>
      <c r="H29" s="60">
        <f t="shared" si="2"/>
        <v>0.32394981616047064</v>
      </c>
      <c r="I29" s="53">
        <f>RS!I22</f>
        <v>243092</v>
      </c>
      <c r="J29" s="59">
        <f t="shared" si="3"/>
        <v>0.30725067196707317</v>
      </c>
      <c r="K29" s="53">
        <f>RS!K22</f>
        <v>0</v>
      </c>
      <c r="L29" s="60">
        <f t="shared" si="4"/>
        <v>0</v>
      </c>
      <c r="M29" s="53">
        <f t="shared" si="5"/>
        <v>243092</v>
      </c>
      <c r="N29" s="60">
        <f t="shared" si="6"/>
        <v>0.25195799101219374</v>
      </c>
    </row>
    <row r="30" spans="1:15" x14ac:dyDescent="0.25">
      <c r="A30" s="70" t="s">
        <v>46</v>
      </c>
      <c r="B30" s="7" t="s">
        <v>20</v>
      </c>
      <c r="C30" s="53">
        <f>RS!C23</f>
        <v>776.07</v>
      </c>
      <c r="D30" s="59">
        <f t="shared" si="0"/>
        <v>1.0334364619393767E-3</v>
      </c>
      <c r="E30" s="53">
        <f>RS!E23</f>
        <v>0</v>
      </c>
      <c r="F30" s="60">
        <f t="shared" si="1"/>
        <v>0</v>
      </c>
      <c r="G30" s="53">
        <f t="shared" si="7"/>
        <v>776.07</v>
      </c>
      <c r="H30" s="60">
        <f t="shared" si="2"/>
        <v>8.5467557179370597E-4</v>
      </c>
      <c r="I30" s="53">
        <f>RS!I23</f>
        <v>0</v>
      </c>
      <c r="J30" s="59">
        <f t="shared" si="3"/>
        <v>0</v>
      </c>
      <c r="K30" s="53">
        <f>RS!K23</f>
        <v>0</v>
      </c>
      <c r="L30" s="60">
        <f t="shared" si="4"/>
        <v>0</v>
      </c>
      <c r="M30" s="53">
        <f t="shared" si="5"/>
        <v>0</v>
      </c>
      <c r="N30" s="60">
        <f t="shared" si="6"/>
        <v>0</v>
      </c>
    </row>
    <row r="31" spans="1:15" x14ac:dyDescent="0.25">
      <c r="A31" s="70" t="s">
        <v>47</v>
      </c>
      <c r="B31" s="7" t="s">
        <v>6</v>
      </c>
      <c r="C31" s="53">
        <f>FBiH!C18</f>
        <v>4705345</v>
      </c>
      <c r="D31" s="59">
        <f t="shared" si="0"/>
        <v>6.2657686664916019</v>
      </c>
      <c r="E31" s="53">
        <f>FBiH!E18</f>
        <v>2257693</v>
      </c>
      <c r="F31" s="60">
        <f t="shared" si="1"/>
        <v>14.373964035365885</v>
      </c>
      <c r="G31" s="53">
        <f t="shared" si="7"/>
        <v>6963038</v>
      </c>
      <c r="H31" s="60">
        <f t="shared" si="2"/>
        <v>7.6683011636467109</v>
      </c>
      <c r="I31" s="53">
        <f>FBiH!I18</f>
        <v>5189143</v>
      </c>
      <c r="J31" s="59">
        <f t="shared" si="3"/>
        <v>6.5587007128298502</v>
      </c>
      <c r="K31" s="53">
        <f>FBiH!K18</f>
        <v>2339594</v>
      </c>
      <c r="L31" s="60">
        <f t="shared" si="4"/>
        <v>13.47482589548413</v>
      </c>
      <c r="M31" s="53">
        <f t="shared" si="5"/>
        <v>7528737</v>
      </c>
      <c r="N31" s="60">
        <f t="shared" si="6"/>
        <v>7.803323224866185</v>
      </c>
    </row>
    <row r="32" spans="1:15" x14ac:dyDescent="0.25">
      <c r="A32" s="70" t="s">
        <v>48</v>
      </c>
      <c r="B32" s="7" t="s">
        <v>7</v>
      </c>
      <c r="C32" s="53">
        <f>FBiH!C19</f>
        <v>3842951</v>
      </c>
      <c r="D32" s="59">
        <f t="shared" si="0"/>
        <v>5.1173807579810973</v>
      </c>
      <c r="E32" s="53">
        <f>FBiH!E19</f>
        <v>3828880</v>
      </c>
      <c r="F32" s="60">
        <f t="shared" si="1"/>
        <v>24.377177683472347</v>
      </c>
      <c r="G32" s="53">
        <f t="shared" si="7"/>
        <v>7671831</v>
      </c>
      <c r="H32" s="60">
        <f t="shared" si="2"/>
        <v>8.4488854699056528</v>
      </c>
      <c r="I32" s="53">
        <f>FBiH!I19</f>
        <v>3779698</v>
      </c>
      <c r="J32" s="59">
        <f t="shared" si="3"/>
        <v>4.7772643704136808</v>
      </c>
      <c r="K32" s="53">
        <f>FBiH!K19</f>
        <v>6080324</v>
      </c>
      <c r="L32" s="60">
        <f t="shared" si="4"/>
        <v>35.019455208097497</v>
      </c>
      <c r="M32" s="53">
        <f t="shared" si="5"/>
        <v>9860022</v>
      </c>
      <c r="N32" s="60">
        <f t="shared" si="6"/>
        <v>10.219634272028831</v>
      </c>
    </row>
    <row r="33" spans="1:14" x14ac:dyDescent="0.25">
      <c r="A33" s="70" t="s">
        <v>49</v>
      </c>
      <c r="B33" s="7" t="s">
        <v>67</v>
      </c>
      <c r="C33" s="53">
        <f>FBiH!C20</f>
        <v>239980</v>
      </c>
      <c r="D33" s="59">
        <f t="shared" si="0"/>
        <v>0.31956406269564813</v>
      </c>
      <c r="E33" s="53">
        <f>FBiH!E20</f>
        <v>2992552</v>
      </c>
      <c r="F33" s="60">
        <f t="shared" si="1"/>
        <v>19.052561540458445</v>
      </c>
      <c r="G33" s="53">
        <f t="shared" si="7"/>
        <v>3232532</v>
      </c>
      <c r="H33" s="60">
        <f t="shared" si="2"/>
        <v>3.5599445094404527</v>
      </c>
      <c r="I33" s="53">
        <f>FBiH!I20</f>
        <v>520362</v>
      </c>
      <c r="J33" s="59">
        <f t="shared" si="3"/>
        <v>0.65769985917319418</v>
      </c>
      <c r="K33" s="53">
        <f>FBiH!K20</f>
        <v>3024711</v>
      </c>
      <c r="L33" s="60">
        <f t="shared" si="4"/>
        <v>17.420738003754369</v>
      </c>
      <c r="M33" s="53">
        <f t="shared" si="5"/>
        <v>3545073</v>
      </c>
      <c r="N33" s="60">
        <f t="shared" si="6"/>
        <v>3.6743680214551309</v>
      </c>
    </row>
    <row r="34" spans="1:14" x14ac:dyDescent="0.25">
      <c r="A34" s="70" t="s">
        <v>50</v>
      </c>
      <c r="B34" s="7" t="s">
        <v>25</v>
      </c>
      <c r="C34" s="53">
        <f>RS!C24</f>
        <v>2749478.26</v>
      </c>
      <c r="D34" s="59">
        <f t="shared" si="0"/>
        <v>3.6612819529084151</v>
      </c>
      <c r="E34" s="53">
        <f>RS!E24</f>
        <v>193291.82</v>
      </c>
      <c r="F34" s="60">
        <f t="shared" si="1"/>
        <v>1.2306233261167114</v>
      </c>
      <c r="G34" s="53">
        <f t="shared" si="7"/>
        <v>2942770.0799999996</v>
      </c>
      <c r="H34" s="60">
        <f t="shared" si="2"/>
        <v>3.2408335598353362</v>
      </c>
      <c r="I34" s="53">
        <f>RS!I24</f>
        <v>4460817</v>
      </c>
      <c r="J34" s="59">
        <f t="shared" si="3"/>
        <v>5.6381494280854305</v>
      </c>
      <c r="K34" s="53">
        <f>RS!K24</f>
        <v>164424</v>
      </c>
      <c r="L34" s="60">
        <f t="shared" si="4"/>
        <v>0.94699540733951393</v>
      </c>
      <c r="M34" s="53">
        <f t="shared" si="5"/>
        <v>4625241</v>
      </c>
      <c r="N34" s="60">
        <f t="shared" si="6"/>
        <v>4.7939316403140788</v>
      </c>
    </row>
    <row r="35" spans="1:14" x14ac:dyDescent="0.25">
      <c r="A35" s="3"/>
      <c r="B35" s="4" t="s">
        <v>56</v>
      </c>
      <c r="C35" s="10">
        <f t="shared" ref="C35:L35" si="8">SUM(C11:C34)</f>
        <v>75096053.660000011</v>
      </c>
      <c r="D35" s="10">
        <f t="shared" si="8"/>
        <v>99.999999999999986</v>
      </c>
      <c r="E35" s="10">
        <f t="shared" si="8"/>
        <v>15706822.380000001</v>
      </c>
      <c r="F35" s="24">
        <f t="shared" si="8"/>
        <v>99.999999999999986</v>
      </c>
      <c r="G35" s="10">
        <f>SUM(G11:G34)</f>
        <v>90802876.039999992</v>
      </c>
      <c r="H35" s="24">
        <f t="shared" si="8"/>
        <v>99.999999999999986</v>
      </c>
      <c r="I35" s="10">
        <f t="shared" si="8"/>
        <v>79118460</v>
      </c>
      <c r="J35" s="10">
        <f t="shared" si="8"/>
        <v>99.999999999999972</v>
      </c>
      <c r="K35" s="10">
        <f t="shared" si="8"/>
        <v>17362703</v>
      </c>
      <c r="L35" s="24">
        <f t="shared" si="8"/>
        <v>100</v>
      </c>
      <c r="M35" s="10">
        <f>SUM(M11:M34)</f>
        <v>96481163</v>
      </c>
      <c r="N35" s="24">
        <f>SUM(N11:N34)</f>
        <v>100.00000000000001</v>
      </c>
    </row>
    <row r="36" spans="1:14" x14ac:dyDescent="0.25">
      <c r="C36" s="71"/>
      <c r="E36" s="45"/>
      <c r="G36" s="45"/>
      <c r="I36" s="71"/>
      <c r="K36" s="45"/>
      <c r="M36" s="45"/>
    </row>
    <row r="37" spans="1:14" x14ac:dyDescent="0.25">
      <c r="A37" s="72"/>
      <c r="B37" s="72"/>
      <c r="C37" s="73"/>
      <c r="D37" s="72"/>
      <c r="E37" s="73"/>
      <c r="F37" s="72"/>
      <c r="G37" s="73"/>
      <c r="H37" s="72"/>
      <c r="I37" s="52"/>
      <c r="J37" s="74"/>
      <c r="K37" s="52"/>
      <c r="M37" s="52"/>
    </row>
    <row r="38" spans="1:14" x14ac:dyDescent="0.25">
      <c r="A38" s="72" t="s">
        <v>85</v>
      </c>
      <c r="B38" s="75"/>
      <c r="C38" s="76"/>
      <c r="D38" s="72"/>
      <c r="E38" s="77"/>
      <c r="F38" s="72"/>
      <c r="G38" s="77"/>
      <c r="H38" s="72"/>
      <c r="I38" s="78"/>
      <c r="J38" s="74"/>
      <c r="K38" s="79"/>
      <c r="M38" s="79"/>
    </row>
    <row r="39" spans="1:14" x14ac:dyDescent="0.25">
      <c r="A39" s="72"/>
      <c r="B39" s="72"/>
      <c r="C39" s="80"/>
      <c r="D39" s="72"/>
      <c r="E39" s="72"/>
      <c r="F39" s="72"/>
      <c r="G39" s="72"/>
      <c r="H39" s="72"/>
      <c r="I39" s="81"/>
      <c r="J39" s="74"/>
      <c r="K39" s="74"/>
      <c r="M39" s="74"/>
    </row>
    <row r="40" spans="1:14" x14ac:dyDescent="0.25">
      <c r="B40" s="41"/>
      <c r="C40" s="82"/>
      <c r="D40" s="74"/>
      <c r="E40" s="74"/>
      <c r="G40" s="74"/>
      <c r="I40" s="82"/>
      <c r="J40" s="74"/>
      <c r="K40" s="74"/>
      <c r="M40" s="74"/>
    </row>
    <row r="41" spans="1:14" x14ac:dyDescent="0.25">
      <c r="B41" s="83"/>
      <c r="C41" s="84"/>
      <c r="D41" s="74"/>
      <c r="E41" s="79"/>
      <c r="G41" s="79"/>
      <c r="I41" s="84"/>
      <c r="J41" s="74"/>
      <c r="K41" s="79"/>
      <c r="M41" s="79"/>
    </row>
    <row r="42" spans="1:14" x14ac:dyDescent="0.25">
      <c r="B42" s="41"/>
      <c r="C42" s="85"/>
      <c r="I42" s="85"/>
    </row>
    <row r="43" spans="1:14" x14ac:dyDescent="0.25">
      <c r="B43" s="83"/>
      <c r="C43" s="86"/>
      <c r="I43" s="86"/>
    </row>
  </sheetData>
  <mergeCells count="14">
    <mergeCell ref="K8:L8"/>
    <mergeCell ref="M8:N8"/>
    <mergeCell ref="C9:D9"/>
    <mergeCell ref="E9:F9"/>
    <mergeCell ref="G9:H9"/>
    <mergeCell ref="I9:J9"/>
    <mergeCell ref="K9:L9"/>
    <mergeCell ref="M9:N9"/>
    <mergeCell ref="I8:J8"/>
    <mergeCell ref="A8:A10"/>
    <mergeCell ref="B8:B10"/>
    <mergeCell ref="C8:D8"/>
    <mergeCell ref="E8:F8"/>
    <mergeCell ref="G8:H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5"/>
  <sheetViews>
    <sheetView showGridLines="0" showRuler="0" view="pageLayout" zoomScale="75" zoomScaleNormal="70" zoomScalePageLayoutView="75" workbookViewId="0">
      <selection activeCell="B24" sqref="B24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8" t="s">
        <v>61</v>
      </c>
      <c r="I5" s="58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7" t="s">
        <v>58</v>
      </c>
      <c r="B8" s="90" t="s">
        <v>10</v>
      </c>
      <c r="C8" s="93" t="s">
        <v>77</v>
      </c>
      <c r="D8" s="93"/>
      <c r="E8" s="93" t="s">
        <v>76</v>
      </c>
      <c r="F8" s="93"/>
      <c r="G8" s="93" t="s">
        <v>78</v>
      </c>
      <c r="H8" s="93"/>
      <c r="I8" s="93" t="s">
        <v>77</v>
      </c>
      <c r="J8" s="93"/>
      <c r="K8" s="93" t="s">
        <v>76</v>
      </c>
      <c r="L8" s="93"/>
      <c r="M8" s="93" t="s">
        <v>78</v>
      </c>
      <c r="N8" s="94"/>
    </row>
    <row r="9" spans="1:14" s="25" customFormat="1" ht="21.75" customHeight="1" x14ac:dyDescent="0.25">
      <c r="A9" s="88"/>
      <c r="B9" s="95"/>
      <c r="C9" s="95" t="s">
        <v>81</v>
      </c>
      <c r="D9" s="95"/>
      <c r="E9" s="95" t="s">
        <v>81</v>
      </c>
      <c r="F9" s="95"/>
      <c r="G9" s="95" t="s">
        <v>81</v>
      </c>
      <c r="H9" s="95"/>
      <c r="I9" s="95" t="s">
        <v>82</v>
      </c>
      <c r="J9" s="95"/>
      <c r="K9" s="95" t="s">
        <v>82</v>
      </c>
      <c r="L9" s="95"/>
      <c r="M9" s="95" t="s">
        <v>82</v>
      </c>
      <c r="N9" s="96"/>
    </row>
    <row r="10" spans="1:14" ht="18.75" customHeight="1" thickBot="1" x14ac:dyDescent="0.3">
      <c r="A10" s="89"/>
      <c r="B10" s="92"/>
      <c r="C10" s="57" t="s">
        <v>26</v>
      </c>
      <c r="D10" s="67" t="s">
        <v>75</v>
      </c>
      <c r="E10" s="57" t="s">
        <v>26</v>
      </c>
      <c r="F10" s="67" t="s">
        <v>75</v>
      </c>
      <c r="G10" s="57" t="s">
        <v>26</v>
      </c>
      <c r="H10" s="67" t="s">
        <v>75</v>
      </c>
      <c r="I10" s="57" t="s">
        <v>26</v>
      </c>
      <c r="J10" s="67" t="s">
        <v>75</v>
      </c>
      <c r="K10" s="57" t="s">
        <v>26</v>
      </c>
      <c r="L10" s="63" t="s">
        <v>75</v>
      </c>
      <c r="M10" s="57" t="s">
        <v>26</v>
      </c>
      <c r="N10" s="56" t="s">
        <v>75</v>
      </c>
    </row>
    <row r="11" spans="1:14" ht="16.5" customHeight="1" x14ac:dyDescent="0.25">
      <c r="A11" s="14" t="s">
        <v>27</v>
      </c>
      <c r="B11" s="7" t="s">
        <v>62</v>
      </c>
      <c r="C11" s="53">
        <v>8505625</v>
      </c>
      <c r="D11" s="61">
        <f>C11/C21*100</f>
        <v>15.829900315061659</v>
      </c>
      <c r="E11" s="53">
        <v>915707</v>
      </c>
      <c r="F11" s="60">
        <f>E11/E21*100</f>
        <v>6.5083230844197741</v>
      </c>
      <c r="G11" s="53">
        <f>C11+E11</f>
        <v>9421332</v>
      </c>
      <c r="H11" s="60">
        <f>G11/G21*100</f>
        <v>13.895529834459467</v>
      </c>
      <c r="I11" s="53">
        <v>9021318</v>
      </c>
      <c r="J11" s="61">
        <f>I11/I21*100</f>
        <v>15.899333922286457</v>
      </c>
      <c r="K11" s="53">
        <v>433918</v>
      </c>
      <c r="L11" s="60">
        <f>K11/K21*100</f>
        <v>2.7582444664340531</v>
      </c>
      <c r="M11" s="53">
        <f>I11+K11</f>
        <v>9455236</v>
      </c>
      <c r="N11" s="60">
        <f>M11/M21*100</f>
        <v>13.046761680431407</v>
      </c>
    </row>
    <row r="12" spans="1:14" ht="16.5" customHeight="1" x14ac:dyDescent="0.25">
      <c r="A12" s="14" t="s">
        <v>28</v>
      </c>
      <c r="B12" s="7" t="s">
        <v>84</v>
      </c>
      <c r="C12" s="53">
        <v>11704899</v>
      </c>
      <c r="D12" s="61">
        <f>C12/C21*100</f>
        <v>21.784099859547641</v>
      </c>
      <c r="E12" s="53">
        <v>0</v>
      </c>
      <c r="F12" s="60">
        <f>E12/E21*100</f>
        <v>0</v>
      </c>
      <c r="G12" s="53">
        <f>C12+E12+0.4</f>
        <v>11704899.4</v>
      </c>
      <c r="H12" s="60">
        <f>G12/G21*100</f>
        <v>17.263565154274016</v>
      </c>
      <c r="I12" s="53">
        <v>12760955</v>
      </c>
      <c r="J12" s="61">
        <f>I12/I21*100</f>
        <v>22.490137772803372</v>
      </c>
      <c r="K12" s="53">
        <v>0</v>
      </c>
      <c r="L12" s="60">
        <f>K12/K21*100</f>
        <v>0</v>
      </c>
      <c r="M12" s="53">
        <f>I12+K12+0.4</f>
        <v>12760955.4</v>
      </c>
      <c r="N12" s="60">
        <f>M12/M21*100</f>
        <v>17.608142612031497</v>
      </c>
    </row>
    <row r="13" spans="1:14" ht="16.5" customHeight="1" x14ac:dyDescent="0.25">
      <c r="A13" s="14" t="s">
        <v>29</v>
      </c>
      <c r="B13" s="7" t="s">
        <v>1</v>
      </c>
      <c r="C13" s="53">
        <v>2365606</v>
      </c>
      <c r="D13" s="61">
        <f>C13/C21*100</f>
        <v>4.4026520290645017</v>
      </c>
      <c r="E13" s="53">
        <v>0</v>
      </c>
      <c r="F13" s="60">
        <f>E13/E21*100</f>
        <v>0</v>
      </c>
      <c r="G13" s="53">
        <f t="shared" ref="G13:G20" si="0">C13+E13</f>
        <v>2365606</v>
      </c>
      <c r="H13" s="60">
        <f>G13/G21*100</f>
        <v>3.4890341142395065</v>
      </c>
      <c r="I13" s="53">
        <v>2501343</v>
      </c>
      <c r="J13" s="61">
        <f>I13/I21*100</f>
        <v>4.4084121201773154</v>
      </c>
      <c r="K13" s="53">
        <v>0</v>
      </c>
      <c r="L13" s="60">
        <f>K13/K21*100</f>
        <v>0</v>
      </c>
      <c r="M13" s="53">
        <f t="shared" ref="M13:M20" si="1">I13+K13</f>
        <v>2501343</v>
      </c>
      <c r="N13" s="60">
        <f>M13/M21*100</f>
        <v>3.4514660450585621</v>
      </c>
    </row>
    <row r="14" spans="1:14" ht="16.5" customHeight="1" x14ac:dyDescent="0.25">
      <c r="A14" s="14" t="s">
        <v>30</v>
      </c>
      <c r="B14" s="7" t="s">
        <v>2</v>
      </c>
      <c r="C14" s="53">
        <v>4494558</v>
      </c>
      <c r="D14" s="61">
        <f>C14/C21*100</f>
        <v>8.3648650275862035</v>
      </c>
      <c r="E14" s="53">
        <v>1274240</v>
      </c>
      <c r="F14" s="60">
        <f>E14/E21*100</f>
        <v>9.0565711598699732</v>
      </c>
      <c r="G14" s="53">
        <f t="shared" si="0"/>
        <v>5768798</v>
      </c>
      <c r="H14" s="60">
        <f>G14/G21*100</f>
        <v>8.5084046202776964</v>
      </c>
      <c r="I14" s="53">
        <v>5388695</v>
      </c>
      <c r="J14" s="61">
        <f>I14/I21*100</f>
        <v>9.4971334798701719</v>
      </c>
      <c r="K14" s="53">
        <v>832571</v>
      </c>
      <c r="L14" s="60">
        <f>K14/K21*100</f>
        <v>5.2923233275952271</v>
      </c>
      <c r="M14" s="53">
        <f t="shared" si="1"/>
        <v>6221266</v>
      </c>
      <c r="N14" s="60">
        <f>M14/M21*100</f>
        <v>8.584383811527367</v>
      </c>
    </row>
    <row r="15" spans="1:14" ht="16.5" customHeight="1" x14ac:dyDescent="0.25">
      <c r="A15" s="14" t="s">
        <v>31</v>
      </c>
      <c r="B15" s="7" t="s">
        <v>3</v>
      </c>
      <c r="C15" s="53">
        <v>8209400</v>
      </c>
      <c r="D15" s="61">
        <f>C15/C21*100</f>
        <v>15.278593124722429</v>
      </c>
      <c r="E15" s="53">
        <v>0</v>
      </c>
      <c r="F15" s="60">
        <f>E15/E21*100</f>
        <v>0</v>
      </c>
      <c r="G15" s="53">
        <f t="shared" si="0"/>
        <v>8209400</v>
      </c>
      <c r="H15" s="60">
        <f>G15/G21*100</f>
        <v>12.108050392769467</v>
      </c>
      <c r="I15" s="53">
        <v>8570900</v>
      </c>
      <c r="J15" s="61">
        <f>I15/I21*100</f>
        <v>15.105509096844274</v>
      </c>
      <c r="K15" s="53">
        <v>0</v>
      </c>
      <c r="L15" s="60">
        <f>K15/K21*100</f>
        <v>0</v>
      </c>
      <c r="M15" s="53">
        <f t="shared" si="1"/>
        <v>8570900</v>
      </c>
      <c r="N15" s="60">
        <f>M15/M21*100</f>
        <v>11.826514926418499</v>
      </c>
    </row>
    <row r="16" spans="1:14" ht="16.5" customHeight="1" x14ac:dyDescent="0.25">
      <c r="A16" s="14" t="s">
        <v>32</v>
      </c>
      <c r="B16" s="7" t="s">
        <v>4</v>
      </c>
      <c r="C16" s="53">
        <v>1707851</v>
      </c>
      <c r="D16" s="61">
        <f>C16/C21*100</f>
        <v>3.1784978861610256</v>
      </c>
      <c r="E16" s="53">
        <v>2482679</v>
      </c>
      <c r="F16" s="60">
        <f>E16/E21*100</f>
        <v>17.645466341203246</v>
      </c>
      <c r="G16" s="53">
        <f t="shared" si="0"/>
        <v>4190530</v>
      </c>
      <c r="H16" s="60">
        <f>G16/G21*100</f>
        <v>6.1806159295943957</v>
      </c>
      <c r="I16" s="53">
        <v>1785799</v>
      </c>
      <c r="J16" s="61">
        <f>I16/I21*100</f>
        <v>3.1473244396312419</v>
      </c>
      <c r="K16" s="53">
        <v>2703724</v>
      </c>
      <c r="L16" s="60">
        <f>K16/K21*100</f>
        <v>17.186500126210351</v>
      </c>
      <c r="M16" s="53">
        <f t="shared" si="1"/>
        <v>4489523</v>
      </c>
      <c r="N16" s="60">
        <f>M16/M21*100</f>
        <v>6.194846605607248</v>
      </c>
    </row>
    <row r="17" spans="1:14" ht="16.5" customHeight="1" x14ac:dyDescent="0.25">
      <c r="A17" s="14" t="s">
        <v>33</v>
      </c>
      <c r="B17" s="7" t="s">
        <v>5</v>
      </c>
      <c r="C17" s="53">
        <v>7955172</v>
      </c>
      <c r="D17" s="61">
        <f>C17/C21*100</f>
        <v>14.805446954123852</v>
      </c>
      <c r="E17" s="53">
        <v>318033</v>
      </c>
      <c r="F17" s="60">
        <f>E17/E21*100</f>
        <v>2.260397174540846</v>
      </c>
      <c r="G17" s="53">
        <f t="shared" si="0"/>
        <v>8273205</v>
      </c>
      <c r="H17" s="60">
        <f>G17/G21*100</f>
        <v>12.202156436488941</v>
      </c>
      <c r="I17" s="53">
        <v>7222013</v>
      </c>
      <c r="J17" s="61">
        <f>I17/I21*100</f>
        <v>12.728206264106174</v>
      </c>
      <c r="K17" s="53">
        <v>316831</v>
      </c>
      <c r="L17" s="60">
        <f>K17/K21*100</f>
        <v>2.013968889386399</v>
      </c>
      <c r="M17" s="53">
        <f t="shared" si="1"/>
        <v>7538844</v>
      </c>
      <c r="N17" s="60">
        <f>M17/M21*100</f>
        <v>10.402437444602148</v>
      </c>
    </row>
    <row r="18" spans="1:14" ht="16.5" customHeight="1" x14ac:dyDescent="0.25">
      <c r="A18" s="14" t="s">
        <v>34</v>
      </c>
      <c r="B18" s="7" t="s">
        <v>6</v>
      </c>
      <c r="C18" s="53">
        <v>4705345</v>
      </c>
      <c r="D18" s="61">
        <f>C18/C21*100</f>
        <v>8.7571627361862063</v>
      </c>
      <c r="E18" s="53">
        <v>2257693</v>
      </c>
      <c r="F18" s="60">
        <f>E18/E21*100</f>
        <v>16.046394173499749</v>
      </c>
      <c r="G18" s="53">
        <f t="shared" si="0"/>
        <v>6963038</v>
      </c>
      <c r="H18" s="60">
        <f>G18/G21*100</f>
        <v>10.269790117520005</v>
      </c>
      <c r="I18" s="53">
        <v>5189143</v>
      </c>
      <c r="J18" s="61">
        <f>I18/I21*100</f>
        <v>9.14543942775272</v>
      </c>
      <c r="K18" s="53">
        <v>2339594</v>
      </c>
      <c r="L18" s="60">
        <f>K18/K21*100</f>
        <v>14.871870270886001</v>
      </c>
      <c r="M18" s="53">
        <f t="shared" si="1"/>
        <v>7528737</v>
      </c>
      <c r="N18" s="60">
        <f>M18/M21*100</f>
        <v>10.388491349517464</v>
      </c>
    </row>
    <row r="19" spans="1:14" ht="16.5" customHeight="1" x14ac:dyDescent="0.25">
      <c r="A19" s="14" t="s">
        <v>35</v>
      </c>
      <c r="B19" s="7" t="s">
        <v>7</v>
      </c>
      <c r="C19" s="53">
        <v>3842951</v>
      </c>
      <c r="D19" s="61">
        <f>C19/C21*100</f>
        <v>7.1521529864844169</v>
      </c>
      <c r="E19" s="53">
        <v>3828880</v>
      </c>
      <c r="F19" s="60">
        <f>E19/E21*100</f>
        <v>27.213495246266749</v>
      </c>
      <c r="G19" s="53">
        <f t="shared" si="0"/>
        <v>7671831</v>
      </c>
      <c r="H19" s="60">
        <f>G19/G21*100</f>
        <v>11.315189459986232</v>
      </c>
      <c r="I19" s="53">
        <v>3779698</v>
      </c>
      <c r="J19" s="61">
        <f>I19/I21*100</f>
        <v>6.661408081102814</v>
      </c>
      <c r="K19" s="53">
        <v>6080324</v>
      </c>
      <c r="L19" s="60">
        <f>K19/K21*100</f>
        <v>38.650205861766892</v>
      </c>
      <c r="M19" s="53">
        <f t="shared" si="1"/>
        <v>9860022</v>
      </c>
      <c r="N19" s="60">
        <f>M19/M21*100</f>
        <v>13.605303685472331</v>
      </c>
    </row>
    <row r="20" spans="1:14" ht="16.5" customHeight="1" x14ac:dyDescent="0.25">
      <c r="A20" s="14" t="s">
        <v>36</v>
      </c>
      <c r="B20" s="7" t="s">
        <v>67</v>
      </c>
      <c r="C20" s="53">
        <v>239980</v>
      </c>
      <c r="D20" s="61">
        <f>C20/C21*100</f>
        <v>0.44662908106206151</v>
      </c>
      <c r="E20" s="53">
        <v>2992552</v>
      </c>
      <c r="F20" s="60">
        <f>E20/E21*100</f>
        <v>21.269352820199654</v>
      </c>
      <c r="G20" s="53">
        <f t="shared" si="0"/>
        <v>3232532</v>
      </c>
      <c r="H20" s="60">
        <f>G20/G21*100</f>
        <v>4.7676639403902685</v>
      </c>
      <c r="I20" s="53">
        <v>520362</v>
      </c>
      <c r="J20" s="61">
        <f>I20/I21*100</f>
        <v>0.9170953954254607</v>
      </c>
      <c r="K20" s="53">
        <v>3024711</v>
      </c>
      <c r="L20" s="60">
        <f>K20/K21*100</f>
        <v>19.226887057721072</v>
      </c>
      <c r="M20" s="53">
        <f t="shared" si="1"/>
        <v>3545073</v>
      </c>
      <c r="N20" s="60">
        <f>M20/M21*100</f>
        <v>4.8916518393334671</v>
      </c>
    </row>
    <row r="21" spans="1:14" ht="16.5" customHeight="1" x14ac:dyDescent="0.25">
      <c r="A21" s="3"/>
      <c r="B21" s="4" t="s">
        <v>56</v>
      </c>
      <c r="C21" s="10">
        <f t="shared" ref="C21" si="2">SUM(C11:C20)</f>
        <v>53731387</v>
      </c>
      <c r="D21" s="10">
        <f t="shared" ref="D21:H21" si="3">SUM(D11:D20)</f>
        <v>99.999999999999986</v>
      </c>
      <c r="E21" s="10">
        <f t="shared" si="3"/>
        <v>14069784</v>
      </c>
      <c r="F21" s="24">
        <f t="shared" si="3"/>
        <v>100</v>
      </c>
      <c r="G21" s="10">
        <f t="shared" si="3"/>
        <v>67801171.400000006</v>
      </c>
      <c r="H21" s="24">
        <f t="shared" si="3"/>
        <v>99.999999999999972</v>
      </c>
      <c r="I21" s="10">
        <v>56740226</v>
      </c>
      <c r="J21" s="10">
        <f t="shared" ref="J21:N21" si="4">SUM(J11:J20)</f>
        <v>100.00000000000003</v>
      </c>
      <c r="K21" s="10">
        <v>15731673</v>
      </c>
      <c r="L21" s="24">
        <f t="shared" si="4"/>
        <v>99.999999999999986</v>
      </c>
      <c r="M21" s="10">
        <f t="shared" si="4"/>
        <v>72471899.400000006</v>
      </c>
      <c r="N21" s="24">
        <f t="shared" si="4"/>
        <v>99.999999999999986</v>
      </c>
    </row>
    <row r="22" spans="1:14" x14ac:dyDescent="0.25">
      <c r="A22" s="17"/>
      <c r="B22" s="17"/>
      <c r="C22" s="18"/>
      <c r="D22" s="17"/>
      <c r="E22" s="17"/>
      <c r="F22" s="17"/>
      <c r="G22" s="17"/>
      <c r="H22" s="17"/>
      <c r="I22" s="18"/>
      <c r="J22" s="17"/>
      <c r="K22" s="17"/>
      <c r="L22" s="17"/>
      <c r="M22" s="17"/>
      <c r="N22" s="17"/>
    </row>
    <row r="23" spans="1:14" x14ac:dyDescent="0.25">
      <c r="A23" s="17"/>
      <c r="C23" s="19"/>
      <c r="D23" s="20"/>
      <c r="E23" s="19"/>
      <c r="F23" s="17"/>
      <c r="G23" s="19"/>
      <c r="H23" s="17"/>
      <c r="I23" s="19"/>
      <c r="J23" s="20"/>
      <c r="K23" s="19"/>
      <c r="L23" s="17"/>
      <c r="M23" s="19"/>
      <c r="N23" s="17"/>
    </row>
    <row r="24" spans="1:14" x14ac:dyDescent="0.25">
      <c r="A24" s="17"/>
      <c r="B24" s="43" t="s">
        <v>80</v>
      </c>
      <c r="C24" s="22"/>
      <c r="D24" s="20"/>
      <c r="E24" s="19"/>
      <c r="F24" s="17"/>
      <c r="G24" s="19"/>
      <c r="H24" s="17"/>
      <c r="I24" s="22"/>
      <c r="J24" s="20"/>
      <c r="K24" s="19"/>
      <c r="L24" s="17"/>
      <c r="M24" s="19"/>
      <c r="N24" s="17"/>
    </row>
    <row r="25" spans="1:14" x14ac:dyDescent="0.25">
      <c r="A25" s="17"/>
      <c r="B25" s="17"/>
      <c r="C25" s="9"/>
      <c r="D25" s="20"/>
      <c r="E25" s="9"/>
      <c r="F25" s="17"/>
      <c r="G25" s="9"/>
      <c r="H25" s="17"/>
      <c r="I25" s="9"/>
      <c r="J25" s="20"/>
      <c r="K25" s="9"/>
      <c r="L25" s="17"/>
      <c r="M25" s="9"/>
      <c r="N25" s="17"/>
    </row>
    <row r="26" spans="1:14" x14ac:dyDescent="0.25">
      <c r="A26" s="17"/>
      <c r="B26" s="17"/>
      <c r="C26" s="23"/>
      <c r="D26" s="20"/>
      <c r="E26" s="20"/>
      <c r="F26" s="17"/>
      <c r="G26" s="20"/>
      <c r="H26" s="17"/>
      <c r="I26" s="23"/>
      <c r="J26" s="20"/>
      <c r="K26" s="20"/>
      <c r="L26" s="17"/>
      <c r="M26" s="20"/>
      <c r="N26" s="17"/>
    </row>
    <row r="27" spans="1:14" x14ac:dyDescent="0.25">
      <c r="A27" s="17"/>
      <c r="B27" s="16"/>
      <c r="C27" s="9"/>
      <c r="D27" s="20"/>
      <c r="E27" s="19"/>
      <c r="F27" s="17"/>
      <c r="G27" s="19"/>
      <c r="H27" s="17"/>
      <c r="I27" s="9"/>
      <c r="J27" s="20"/>
      <c r="K27" s="19"/>
      <c r="L27" s="17"/>
      <c r="M27" s="19"/>
      <c r="N27" s="17"/>
    </row>
    <row r="28" spans="1:14" x14ac:dyDescent="0.25">
      <c r="A28" s="17"/>
      <c r="B28" s="35"/>
      <c r="C28" s="47"/>
      <c r="D28" s="17"/>
      <c r="I28" s="47"/>
      <c r="J28" s="17"/>
    </row>
    <row r="29" spans="1:14" x14ac:dyDescent="0.25">
      <c r="A29" s="17"/>
      <c r="B29" s="35"/>
      <c r="C29" s="17"/>
      <c r="D29" s="17"/>
      <c r="I29" s="17"/>
      <c r="J29" s="17"/>
    </row>
    <row r="30" spans="1:14" x14ac:dyDescent="0.25">
      <c r="A30" s="17"/>
      <c r="B30" s="35"/>
      <c r="C30" s="17"/>
      <c r="D30" s="17"/>
      <c r="I30" s="17"/>
      <c r="J30" s="17"/>
    </row>
    <row r="31" spans="1:14" x14ac:dyDescent="0.25">
      <c r="A31" s="17"/>
      <c r="B31" s="35"/>
      <c r="C31" s="17"/>
      <c r="D31" s="17"/>
      <c r="I31" s="17"/>
      <c r="J31" s="17"/>
    </row>
    <row r="32" spans="1:14" x14ac:dyDescent="0.25">
      <c r="A32" s="17"/>
      <c r="B32" s="35"/>
      <c r="C32" s="17"/>
      <c r="D32" s="17"/>
      <c r="I32" s="17"/>
      <c r="J32" s="17"/>
    </row>
    <row r="33" spans="1:14" x14ac:dyDescent="0.25">
      <c r="A33" s="17"/>
      <c r="B33" s="35"/>
      <c r="C33" s="17"/>
      <c r="D33" s="17"/>
      <c r="I33" s="17"/>
      <c r="J33" s="17"/>
    </row>
    <row r="34" spans="1:14" x14ac:dyDescent="0.25">
      <c r="A34" s="17"/>
      <c r="B34" s="35"/>
      <c r="C34" s="17"/>
      <c r="D34" s="17"/>
      <c r="I34" s="17"/>
      <c r="J34" s="17"/>
    </row>
    <row r="35" spans="1:14" x14ac:dyDescent="0.25">
      <c r="A35" s="17"/>
      <c r="B35" s="17"/>
      <c r="C35" s="17"/>
      <c r="D35" s="17"/>
      <c r="I35" s="17"/>
      <c r="J35" s="17"/>
    </row>
    <row r="36" spans="1:14" x14ac:dyDescent="0.25">
      <c r="A36" s="15"/>
      <c r="B36" s="15"/>
      <c r="C36" s="15"/>
      <c r="D36" s="15"/>
      <c r="I36" s="15"/>
      <c r="J36" s="15"/>
    </row>
    <row r="37" spans="1:14" x14ac:dyDescent="0.25">
      <c r="A37" s="15"/>
      <c r="B37" s="15"/>
      <c r="C37" s="15"/>
      <c r="D37" s="15"/>
      <c r="I37" s="15"/>
      <c r="J37" s="15"/>
    </row>
    <row r="38" spans="1:14" x14ac:dyDescent="0.25">
      <c r="A38" s="15"/>
      <c r="B38" s="15"/>
      <c r="C38" s="15"/>
      <c r="D38" s="15"/>
      <c r="I38" s="15"/>
      <c r="J38" s="15"/>
    </row>
    <row r="39" spans="1:14" x14ac:dyDescent="0.25">
      <c r="A39" s="15"/>
      <c r="B39" s="15"/>
      <c r="C39" s="15"/>
      <c r="D39" s="15"/>
      <c r="I39" s="15"/>
      <c r="J39" s="15"/>
    </row>
    <row r="40" spans="1:14" x14ac:dyDescent="0.25">
      <c r="A40" s="15"/>
      <c r="B40" s="15"/>
      <c r="C40" s="15"/>
      <c r="D40" s="15"/>
      <c r="I40" s="15"/>
      <c r="J40" s="15"/>
    </row>
    <row r="41" spans="1:14" x14ac:dyDescent="0.25">
      <c r="A41" s="15"/>
      <c r="B41" s="37"/>
      <c r="C41" s="6"/>
      <c r="D41" s="35"/>
      <c r="E41" s="15"/>
      <c r="F41" s="15"/>
      <c r="G41" s="15"/>
      <c r="H41" s="15"/>
      <c r="I41" s="6"/>
      <c r="J41" s="35"/>
      <c r="K41" s="15"/>
      <c r="L41" s="15"/>
      <c r="M41" s="15"/>
      <c r="N41" s="15"/>
    </row>
    <row r="42" spans="1:14" x14ac:dyDescent="0.25">
      <c r="A42" s="15"/>
      <c r="B42" s="37"/>
      <c r="C42" s="6"/>
      <c r="D42" s="35"/>
      <c r="E42" s="15"/>
      <c r="F42" s="15"/>
      <c r="G42" s="15"/>
      <c r="H42" s="15"/>
      <c r="I42" s="6"/>
      <c r="J42" s="35"/>
      <c r="K42" s="15"/>
      <c r="L42" s="15"/>
      <c r="M42" s="15"/>
      <c r="N42" s="15"/>
    </row>
    <row r="43" spans="1:14" x14ac:dyDescent="0.25">
      <c r="A43" s="15"/>
      <c r="B43" s="37"/>
      <c r="C43" s="6"/>
      <c r="D43" s="35"/>
      <c r="E43" s="15"/>
      <c r="F43" s="15"/>
      <c r="G43" s="15"/>
      <c r="H43" s="15"/>
      <c r="I43" s="6"/>
      <c r="J43" s="35"/>
      <c r="K43" s="15"/>
      <c r="L43" s="15"/>
      <c r="M43" s="15"/>
      <c r="N43" s="15"/>
    </row>
    <row r="44" spans="1:14" x14ac:dyDescent="0.25">
      <c r="A44" s="15"/>
      <c r="B44" s="37"/>
      <c r="C44" s="6"/>
      <c r="D44" s="35"/>
      <c r="E44" s="15"/>
      <c r="F44" s="15"/>
      <c r="G44" s="15"/>
      <c r="H44" s="15"/>
      <c r="I44" s="6"/>
      <c r="J44" s="35"/>
      <c r="K44" s="15"/>
      <c r="L44" s="15"/>
      <c r="M44" s="15"/>
      <c r="N44" s="15"/>
    </row>
    <row r="45" spans="1:14" x14ac:dyDescent="0.25">
      <c r="A45" s="15"/>
      <c r="B45" s="37"/>
      <c r="C45" s="6"/>
      <c r="D45" s="35"/>
      <c r="E45" s="15"/>
      <c r="F45" s="15"/>
      <c r="G45" s="15"/>
      <c r="H45" s="15"/>
      <c r="I45" s="6"/>
      <c r="J45" s="35"/>
      <c r="K45" s="15"/>
      <c r="L45" s="15"/>
      <c r="M45" s="15"/>
      <c r="N45" s="15"/>
    </row>
    <row r="46" spans="1:14" x14ac:dyDescent="0.25">
      <c r="A46" s="15"/>
      <c r="B46" s="37"/>
      <c r="C46" s="6"/>
      <c r="D46" s="35"/>
      <c r="E46" s="15"/>
      <c r="F46" s="15"/>
      <c r="G46" s="15"/>
      <c r="H46" s="15"/>
      <c r="I46" s="6"/>
      <c r="J46" s="35"/>
      <c r="K46" s="15"/>
      <c r="L46" s="15"/>
      <c r="M46" s="15"/>
      <c r="N46" s="15"/>
    </row>
    <row r="47" spans="1:14" x14ac:dyDescent="0.25">
      <c r="A47" s="15"/>
      <c r="B47" s="37"/>
      <c r="C47" s="6"/>
      <c r="D47" s="35"/>
      <c r="E47" s="15"/>
      <c r="F47" s="15"/>
      <c r="G47" s="15"/>
      <c r="H47" s="15"/>
      <c r="I47" s="6"/>
      <c r="J47" s="35"/>
      <c r="K47" s="15"/>
      <c r="L47" s="15"/>
      <c r="M47" s="15"/>
      <c r="N47" s="15"/>
    </row>
    <row r="48" spans="1:14" x14ac:dyDescent="0.25">
      <c r="A48" s="15"/>
      <c r="B48" s="37"/>
      <c r="C48" s="6"/>
      <c r="D48" s="17"/>
      <c r="E48" s="15"/>
      <c r="F48" s="15"/>
      <c r="G48" s="15"/>
      <c r="H48" s="15"/>
      <c r="I48" s="6"/>
      <c r="J48" s="17"/>
      <c r="K48" s="15"/>
      <c r="L48" s="15"/>
      <c r="M48" s="15"/>
      <c r="N48" s="15"/>
    </row>
    <row r="49" spans="1:14" x14ac:dyDescent="0.25">
      <c r="A49" s="15"/>
      <c r="B49" s="37"/>
      <c r="C49" s="6"/>
      <c r="D49" s="17"/>
      <c r="E49" s="15"/>
      <c r="F49" s="15"/>
      <c r="G49" s="15"/>
      <c r="H49" s="15"/>
      <c r="I49" s="6"/>
      <c r="J49" s="17"/>
      <c r="K49" s="15"/>
      <c r="L49" s="15"/>
      <c r="M49" s="15"/>
      <c r="N49" s="15"/>
    </row>
    <row r="50" spans="1:14" x14ac:dyDescent="0.25">
      <c r="A50" s="15"/>
      <c r="B50" s="37"/>
      <c r="C50" s="6"/>
      <c r="D50" s="17"/>
      <c r="E50" s="15"/>
      <c r="F50" s="15"/>
      <c r="G50" s="15"/>
      <c r="H50" s="15"/>
      <c r="I50" s="6"/>
      <c r="J50" s="17"/>
      <c r="K50" s="15"/>
      <c r="L50" s="15"/>
      <c r="M50" s="15"/>
      <c r="N50" s="15"/>
    </row>
    <row r="51" spans="1:14" x14ac:dyDescent="0.25">
      <c r="A51" s="15"/>
      <c r="B51" s="37"/>
      <c r="C51" s="6"/>
      <c r="D51" s="17"/>
      <c r="E51" s="15"/>
      <c r="F51" s="15"/>
      <c r="G51" s="15"/>
      <c r="H51" s="15"/>
      <c r="I51" s="6"/>
      <c r="J51" s="17"/>
      <c r="K51" s="15"/>
      <c r="L51" s="15"/>
      <c r="M51" s="15"/>
      <c r="N51" s="15"/>
    </row>
    <row r="52" spans="1:14" x14ac:dyDescent="0.25">
      <c r="A52" s="15"/>
      <c r="B52" s="37"/>
      <c r="C52" s="6"/>
      <c r="D52" s="17"/>
      <c r="E52" s="15"/>
      <c r="F52" s="15"/>
      <c r="G52" s="15"/>
      <c r="H52" s="15"/>
      <c r="I52" s="6"/>
      <c r="J52" s="17"/>
      <c r="K52" s="15"/>
      <c r="L52" s="15"/>
      <c r="M52" s="15"/>
      <c r="N52" s="15"/>
    </row>
    <row r="53" spans="1:14" x14ac:dyDescent="0.25">
      <c r="A53" s="15"/>
      <c r="B53" s="37"/>
      <c r="C53" s="6"/>
      <c r="D53" s="17"/>
      <c r="E53" s="15"/>
      <c r="F53" s="15"/>
      <c r="G53" s="15"/>
      <c r="H53" s="15"/>
      <c r="I53" s="6"/>
      <c r="J53" s="17"/>
      <c r="K53" s="15"/>
      <c r="L53" s="15"/>
      <c r="M53" s="15"/>
      <c r="N53" s="15"/>
    </row>
    <row r="54" spans="1:14" x14ac:dyDescent="0.25">
      <c r="A54" s="15"/>
      <c r="B54" s="38"/>
      <c r="C54" s="17"/>
      <c r="D54" s="17"/>
      <c r="E54" s="15"/>
      <c r="F54" s="15"/>
      <c r="G54" s="15"/>
      <c r="H54" s="15"/>
      <c r="I54" s="17"/>
      <c r="J54" s="17"/>
      <c r="K54" s="15"/>
      <c r="L54" s="15"/>
      <c r="M54" s="15"/>
      <c r="N54" s="15"/>
    </row>
    <row r="55" spans="1:14" x14ac:dyDescent="0.25">
      <c r="A55" s="15"/>
      <c r="B55" s="36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4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14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4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4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14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14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1:14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1:14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 spans="1:14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</row>
    <row r="92" spans="1:14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 spans="1:14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</row>
    <row r="94" spans="1:14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1:14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14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1:14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1:14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4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4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4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1:14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 spans="1:14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1:14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1:14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 spans="1:14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1:14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1:14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1:14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1:14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1:14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1:14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 spans="1:14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1:14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1:14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1:14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 spans="1:14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1:14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1:14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1:14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1:14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1:14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1:14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1:14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 spans="1:14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1:14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1:14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1:14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1:14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1:14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1:14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1:14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1:14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1:14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1:14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 spans="1:14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 spans="1:14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1:14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1:14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 spans="1:14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1:14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1:14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 spans="1:14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 spans="1:14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1:14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 spans="1:14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 spans="1:14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1:14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1:14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 spans="1:14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 spans="1:14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 spans="1:14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 spans="1:14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</row>
    <row r="170" spans="1:14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 spans="1:14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</row>
    <row r="175" spans="1:14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1:14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1:14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1:14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</row>
    <row r="185" spans="1:14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 spans="1:14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 spans="1:14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 spans="1:14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 spans="1:14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 spans="1:14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 spans="1:14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 spans="1:14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</row>
    <row r="199" spans="1:14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</row>
    <row r="200" spans="1:14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 spans="1:14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 spans="1:14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 spans="1:14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14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1:14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</row>
    <row r="206" spans="1:14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</row>
    <row r="207" spans="1:14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</row>
    <row r="208" spans="1:14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 spans="1:14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 spans="1:14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</row>
    <row r="211" spans="1:14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</row>
    <row r="212" spans="1:14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 spans="1:14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 spans="1:14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</row>
    <row r="215" spans="1:14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</row>
    <row r="216" spans="1:14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</row>
    <row r="217" spans="1:14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</row>
    <row r="218" spans="1:14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 spans="1:14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</row>
    <row r="220" spans="1:14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1:14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</row>
    <row r="222" spans="1:14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1:14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1:14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</row>
    <row r="225" spans="1:14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 spans="1:14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 spans="1:14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 spans="1:14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</row>
    <row r="229" spans="1:14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 spans="1:14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1:14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 spans="1:14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14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1:14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5" spans="1:14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I11:I20 K11:K20 M11:M20 C11:C20 E11:E20 G11:G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M11:M13 M14:M20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9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7" t="s">
        <v>58</v>
      </c>
      <c r="B7" s="90" t="s">
        <v>10</v>
      </c>
      <c r="C7" s="93" t="s">
        <v>54</v>
      </c>
      <c r="D7" s="93"/>
      <c r="E7" s="93"/>
      <c r="F7" s="93"/>
      <c r="G7" s="93"/>
      <c r="H7" s="93" t="s">
        <v>55</v>
      </c>
      <c r="I7" s="93"/>
      <c r="J7" s="93"/>
      <c r="K7" s="93"/>
      <c r="L7" s="94"/>
    </row>
    <row r="8" spans="1:12" s="25" customFormat="1" ht="21.75" customHeight="1" x14ac:dyDescent="0.25">
      <c r="A8" s="88"/>
      <c r="B8" s="95"/>
      <c r="C8" s="97" t="s">
        <v>26</v>
      </c>
      <c r="D8" s="97"/>
      <c r="E8" s="98" t="s">
        <v>59</v>
      </c>
      <c r="F8" s="95" t="s">
        <v>57</v>
      </c>
      <c r="G8" s="95"/>
      <c r="H8" s="97" t="s">
        <v>26</v>
      </c>
      <c r="I8" s="97"/>
      <c r="J8" s="98" t="s">
        <v>60</v>
      </c>
      <c r="K8" s="95" t="s">
        <v>57</v>
      </c>
      <c r="L8" s="96"/>
    </row>
    <row r="9" spans="1:12" ht="19.5" customHeight="1" thickBot="1" x14ac:dyDescent="0.3">
      <c r="A9" s="89"/>
      <c r="B9" s="92"/>
      <c r="C9" s="44" t="s">
        <v>64</v>
      </c>
      <c r="D9" s="44" t="s">
        <v>73</v>
      </c>
      <c r="E9" s="99"/>
      <c r="F9" s="30" t="s">
        <v>66</v>
      </c>
      <c r="G9" s="30" t="s">
        <v>74</v>
      </c>
      <c r="H9" s="44" t="s">
        <v>64</v>
      </c>
      <c r="I9" s="44" t="s">
        <v>73</v>
      </c>
      <c r="J9" s="99"/>
      <c r="K9" s="30" t="s">
        <v>66</v>
      </c>
      <c r="L9" s="31" t="s">
        <v>74</v>
      </c>
    </row>
    <row r="10" spans="1:12" ht="16.5" customHeight="1" x14ac:dyDescent="0.25">
      <c r="A10" s="46" t="s">
        <v>27</v>
      </c>
      <c r="B10" s="7" t="s">
        <v>62</v>
      </c>
      <c r="C10" s="53">
        <v>28680802</v>
      </c>
      <c r="D10" s="53"/>
      <c r="E10" s="39">
        <f>IFERROR((D10-C10)/C10*100, "-")</f>
        <v>-100</v>
      </c>
      <c r="F10" s="39">
        <f t="shared" ref="F10:G17" si="0">C10/C$32*100</f>
        <v>13.598634192892019</v>
      </c>
      <c r="G10" s="39" t="e">
        <f t="shared" si="0"/>
        <v>#DIV/0!</v>
      </c>
      <c r="H10" s="53">
        <v>2177349</v>
      </c>
      <c r="I10" s="53"/>
      <c r="J10" s="11">
        <f t="shared" ref="J10:J31" si="1">IFERROR((I10-H10)/H10*100, "-")</f>
        <v>-100</v>
      </c>
      <c r="K10" s="11">
        <f t="shared" ref="K10:K31" si="2">H10/H$32*100</f>
        <v>3.8185164328602141</v>
      </c>
      <c r="L10" s="11" t="e">
        <f t="shared" ref="L10:L31" si="3">I10/I$32*100</f>
        <v>#DIV/0!</v>
      </c>
    </row>
    <row r="11" spans="1:12" ht="16.5" customHeight="1" x14ac:dyDescent="0.25">
      <c r="A11" s="46" t="s">
        <v>28</v>
      </c>
      <c r="B11" s="7" t="s">
        <v>0</v>
      </c>
      <c r="C11" s="53">
        <v>13266562</v>
      </c>
      <c r="D11" s="53"/>
      <c r="E11" s="39">
        <f>IFERROR((D11-C11)/C11*100, "-")</f>
        <v>-100</v>
      </c>
      <c r="F11" s="39">
        <f t="shared" si="0"/>
        <v>6.2901701157213772</v>
      </c>
      <c r="G11" s="39" t="e">
        <f t="shared" si="0"/>
        <v>#DIV/0!</v>
      </c>
      <c r="H11" s="53">
        <v>0</v>
      </c>
      <c r="I11" s="53"/>
      <c r="J11" s="11" t="str">
        <f>IFERROR((I11-H11)/H11*100, "-")</f>
        <v>-</v>
      </c>
      <c r="K11" s="11">
        <f t="shared" si="2"/>
        <v>0</v>
      </c>
      <c r="L11" s="11" t="e">
        <f t="shared" si="3"/>
        <v>#DIV/0!</v>
      </c>
    </row>
    <row r="12" spans="1:12" ht="16.5" customHeight="1" x14ac:dyDescent="0.25">
      <c r="A12" s="46" t="s">
        <v>29</v>
      </c>
      <c r="B12" s="7" t="s">
        <v>21</v>
      </c>
      <c r="C12" s="53">
        <v>2126555</v>
      </c>
      <c r="D12" s="53"/>
      <c r="E12" s="39">
        <f t="shared" ref="E12:E31" si="4">IFERROR((D12-C12)/C12*100, "-")</f>
        <v>-100</v>
      </c>
      <c r="F12" s="39">
        <f t="shared" si="0"/>
        <v>1.0082787620815306</v>
      </c>
      <c r="G12" s="39" t="e">
        <f t="shared" si="0"/>
        <v>#DIV/0!</v>
      </c>
      <c r="H12" s="53">
        <v>0</v>
      </c>
      <c r="I12" s="53"/>
      <c r="J12" s="11" t="str">
        <f>IFERROR((#REF!-I12)/I12*100, "-")</f>
        <v>-</v>
      </c>
      <c r="K12" s="11">
        <f t="shared" si="2"/>
        <v>0</v>
      </c>
      <c r="L12" s="11" t="e">
        <f t="shared" si="3"/>
        <v>#DIV/0!</v>
      </c>
    </row>
    <row r="13" spans="1:12" ht="16.5" customHeight="1" x14ac:dyDescent="0.25">
      <c r="A13" s="46" t="s">
        <v>30</v>
      </c>
      <c r="B13" s="7" t="s">
        <v>12</v>
      </c>
      <c r="C13" s="53">
        <v>2749392</v>
      </c>
      <c r="D13" s="53"/>
      <c r="E13" s="39">
        <f t="shared" si="4"/>
        <v>-100</v>
      </c>
      <c r="F13" s="39">
        <f t="shared" si="0"/>
        <v>1.3035889324456051</v>
      </c>
      <c r="G13" s="39" t="e">
        <f t="shared" si="0"/>
        <v>#DIV/0!</v>
      </c>
      <c r="H13" s="53">
        <v>0</v>
      </c>
      <c r="I13" s="53"/>
      <c r="J13" s="11" t="str">
        <f t="shared" si="1"/>
        <v>-</v>
      </c>
      <c r="K13" s="11">
        <f t="shared" si="2"/>
        <v>0</v>
      </c>
      <c r="L13" s="11" t="e">
        <f t="shared" si="3"/>
        <v>#DIV/0!</v>
      </c>
    </row>
    <row r="14" spans="1:12" ht="16.5" customHeight="1" x14ac:dyDescent="0.25">
      <c r="A14" s="46" t="s">
        <v>31</v>
      </c>
      <c r="B14" s="7" t="s">
        <v>1</v>
      </c>
      <c r="C14" s="53">
        <v>4439577</v>
      </c>
      <c r="D14" s="53"/>
      <c r="E14" s="39">
        <f t="shared" si="4"/>
        <v>-100</v>
      </c>
      <c r="F14" s="39">
        <f t="shared" si="0"/>
        <v>2.1049684591866353</v>
      </c>
      <c r="G14" s="39" t="e">
        <f t="shared" si="0"/>
        <v>#DIV/0!</v>
      </c>
      <c r="H14" s="53">
        <v>0</v>
      </c>
      <c r="I14" s="53"/>
      <c r="J14" s="11" t="str">
        <f t="shared" si="1"/>
        <v>-</v>
      </c>
      <c r="K14" s="11">
        <f t="shared" si="2"/>
        <v>0</v>
      </c>
      <c r="L14" s="11" t="e">
        <f t="shared" si="3"/>
        <v>#DIV/0!</v>
      </c>
    </row>
    <row r="15" spans="1:12" ht="16.5" customHeight="1" x14ac:dyDescent="0.25">
      <c r="A15" s="46" t="s">
        <v>32</v>
      </c>
      <c r="B15" s="7" t="s">
        <v>24</v>
      </c>
      <c r="C15" s="53">
        <v>16999983</v>
      </c>
      <c r="D15" s="53"/>
      <c r="E15" s="39">
        <f t="shared" si="4"/>
        <v>-100</v>
      </c>
      <c r="F15" s="39">
        <f t="shared" si="0"/>
        <v>8.0603237699693011</v>
      </c>
      <c r="G15" s="39" t="e">
        <f t="shared" si="0"/>
        <v>#DIV/0!</v>
      </c>
      <c r="H15" s="53">
        <v>0</v>
      </c>
      <c r="I15" s="53"/>
      <c r="J15" s="11" t="str">
        <f t="shared" si="1"/>
        <v>-</v>
      </c>
      <c r="K15" s="11">
        <f t="shared" si="2"/>
        <v>0</v>
      </c>
      <c r="L15" s="11" t="e">
        <f t="shared" si="3"/>
        <v>#DIV/0!</v>
      </c>
    </row>
    <row r="16" spans="1:12" ht="16.5" customHeight="1" x14ac:dyDescent="0.25">
      <c r="A16" s="46" t="s">
        <v>33</v>
      </c>
      <c r="B16" s="7" t="s">
        <v>2</v>
      </c>
      <c r="C16" s="53">
        <v>22196298</v>
      </c>
      <c r="D16" s="53"/>
      <c r="E16" s="39">
        <f t="shared" si="4"/>
        <v>-100</v>
      </c>
      <c r="F16" s="39">
        <f t="shared" si="0"/>
        <v>10.52408984024996</v>
      </c>
      <c r="G16" s="39" t="e">
        <f t="shared" si="0"/>
        <v>#DIV/0!</v>
      </c>
      <c r="H16" s="53">
        <v>4288086</v>
      </c>
      <c r="I16" s="53"/>
      <c r="J16" s="11">
        <f t="shared" si="1"/>
        <v>-100</v>
      </c>
      <c r="K16" s="11">
        <f t="shared" si="2"/>
        <v>7.5202123575585826</v>
      </c>
      <c r="L16" s="11" t="e">
        <f t="shared" si="3"/>
        <v>#DIV/0!</v>
      </c>
    </row>
    <row r="17" spans="1:12" ht="16.5" customHeight="1" x14ac:dyDescent="0.25">
      <c r="A17" s="46" t="s">
        <v>34</v>
      </c>
      <c r="B17" s="7" t="s">
        <v>13</v>
      </c>
      <c r="C17" s="53">
        <v>1522440</v>
      </c>
      <c r="D17" s="53"/>
      <c r="E17" s="39">
        <f t="shared" si="4"/>
        <v>-100</v>
      </c>
      <c r="F17" s="39">
        <f t="shared" si="0"/>
        <v>0.7218453877484502</v>
      </c>
      <c r="G17" s="39" t="e">
        <f t="shared" si="0"/>
        <v>#DIV/0!</v>
      </c>
      <c r="H17" s="53">
        <v>0</v>
      </c>
      <c r="I17" s="53"/>
      <c r="J17" s="11" t="str">
        <f t="shared" si="1"/>
        <v>-</v>
      </c>
      <c r="K17" s="11">
        <f t="shared" si="2"/>
        <v>0</v>
      </c>
      <c r="L17" s="11" t="e">
        <f t="shared" si="3"/>
        <v>#DIV/0!</v>
      </c>
    </row>
    <row r="18" spans="1:12" ht="16.5" customHeight="1" x14ac:dyDescent="0.25">
      <c r="A18" s="46" t="s">
        <v>35</v>
      </c>
      <c r="B18" s="7" t="s">
        <v>14</v>
      </c>
      <c r="C18" s="53">
        <v>3121970</v>
      </c>
      <c r="D18" s="53"/>
      <c r="E18" s="39">
        <f t="shared" ref="E18" si="5">IFERROR((D18-C18)/C18*100, "-")</f>
        <v>-100</v>
      </c>
      <c r="F18" s="39">
        <f t="shared" ref="F18" si="6">C18/C$32*100</f>
        <v>1.4802420096614837</v>
      </c>
      <c r="G18" s="39" t="e">
        <f t="shared" ref="G18" si="7">D18/D$32*100</f>
        <v>#DIV/0!</v>
      </c>
      <c r="H18" s="53">
        <v>0</v>
      </c>
      <c r="I18" s="53"/>
      <c r="J18" s="11" t="str">
        <f t="shared" si="1"/>
        <v>-</v>
      </c>
      <c r="K18" s="11">
        <f t="shared" si="2"/>
        <v>0</v>
      </c>
      <c r="L18" s="11" t="e">
        <f t="shared" si="3"/>
        <v>#DIV/0!</v>
      </c>
    </row>
    <row r="19" spans="1:12" ht="16.5" customHeight="1" x14ac:dyDescent="0.25">
      <c r="A19" s="46" t="s">
        <v>36</v>
      </c>
      <c r="B19" s="7" t="s">
        <v>3</v>
      </c>
      <c r="C19" s="53">
        <v>27208327</v>
      </c>
      <c r="D19" s="53"/>
      <c r="E19" s="39">
        <f t="shared" si="4"/>
        <v>-100</v>
      </c>
      <c r="F19" s="39">
        <f>C19/C$32*100</f>
        <v>12.900479068667156</v>
      </c>
      <c r="G19" s="39" t="e">
        <f>D19/D$32*100</f>
        <v>#DIV/0!</v>
      </c>
      <c r="H19" s="53">
        <v>0</v>
      </c>
      <c r="I19" s="53"/>
      <c r="J19" s="11" t="str">
        <f t="shared" si="1"/>
        <v>-</v>
      </c>
      <c r="K19" s="11">
        <f t="shared" si="2"/>
        <v>0</v>
      </c>
      <c r="L19" s="11" t="e">
        <f t="shared" si="3"/>
        <v>#DIV/0!</v>
      </c>
    </row>
    <row r="20" spans="1:12" ht="16.5" customHeight="1" x14ac:dyDescent="0.25">
      <c r="A20" s="46" t="s">
        <v>37</v>
      </c>
      <c r="B20" s="7" t="s">
        <v>23</v>
      </c>
      <c r="C20" s="53">
        <v>491396</v>
      </c>
      <c r="D20" s="53"/>
      <c r="E20" s="39">
        <f>IFERROR((D20-C20)/C20*100, "-")</f>
        <v>-100</v>
      </c>
      <c r="F20" s="39" t="s">
        <v>71</v>
      </c>
      <c r="G20" s="39" t="e">
        <f t="shared" ref="G20:G31" si="8">D20/D$32*100</f>
        <v>#DIV/0!</v>
      </c>
      <c r="H20" s="53">
        <v>0</v>
      </c>
      <c r="I20" s="53"/>
      <c r="J20" s="11" t="str">
        <f>IFERROR((I20-H20)/H20*100, "-")</f>
        <v>-</v>
      </c>
      <c r="K20" s="11">
        <f t="shared" si="2"/>
        <v>0</v>
      </c>
      <c r="L20" s="11" t="e">
        <f t="shared" si="3"/>
        <v>#DIV/0!</v>
      </c>
    </row>
    <row r="21" spans="1:12" ht="16.5" customHeight="1" x14ac:dyDescent="0.25">
      <c r="A21" s="46" t="s">
        <v>38</v>
      </c>
      <c r="B21" s="7" t="s">
        <v>4</v>
      </c>
      <c r="C21" s="53">
        <v>13237492</v>
      </c>
      <c r="D21" s="53"/>
      <c r="E21" s="39">
        <f t="shared" si="4"/>
        <v>-100</v>
      </c>
      <c r="F21" s="39">
        <f>C21/C$32*100</f>
        <v>6.276386948291564</v>
      </c>
      <c r="G21" s="39" t="e">
        <f t="shared" si="8"/>
        <v>#DIV/0!</v>
      </c>
      <c r="H21" s="53">
        <v>13619267</v>
      </c>
      <c r="I21" s="53"/>
      <c r="J21" s="11">
        <f t="shared" si="1"/>
        <v>-100</v>
      </c>
      <c r="K21" s="11">
        <f t="shared" si="2"/>
        <v>23.884730855278978</v>
      </c>
      <c r="L21" s="11" t="e">
        <f t="shared" si="3"/>
        <v>#DIV/0!</v>
      </c>
    </row>
    <row r="22" spans="1:12" ht="16.5" customHeight="1" x14ac:dyDescent="0.25">
      <c r="A22" s="46" t="s">
        <v>39</v>
      </c>
      <c r="B22" s="7" t="s">
        <v>18</v>
      </c>
      <c r="C22" s="53">
        <v>1806278</v>
      </c>
      <c r="D22" s="53"/>
      <c r="E22" s="39">
        <f>IFERROR((D22-C22)/C22*100, "-")</f>
        <v>-100</v>
      </c>
      <c r="F22" s="39">
        <f>C22/C$32*100</f>
        <v>0.85642353281015682</v>
      </c>
      <c r="G22" s="39" t="e">
        <f t="shared" si="8"/>
        <v>#DIV/0!</v>
      </c>
      <c r="H22" s="53">
        <v>0</v>
      </c>
      <c r="I22" s="53"/>
      <c r="J22" s="11" t="str">
        <f t="shared" si="1"/>
        <v>-</v>
      </c>
      <c r="K22" s="11">
        <f t="shared" si="2"/>
        <v>0</v>
      </c>
      <c r="L22" s="11" t="e">
        <f t="shared" si="3"/>
        <v>#DIV/0!</v>
      </c>
    </row>
    <row r="23" spans="1:12" ht="16.5" customHeight="1" x14ac:dyDescent="0.25">
      <c r="A23" s="46" t="s">
        <v>40</v>
      </c>
      <c r="B23" s="7" t="s">
        <v>11</v>
      </c>
      <c r="C23" s="53">
        <v>4279393</v>
      </c>
      <c r="D23" s="53"/>
      <c r="E23" s="39">
        <f>IFERROR((D23-C23)/C23*100, "-")</f>
        <v>-100</v>
      </c>
      <c r="F23" s="39">
        <f>C23/C$32*100</f>
        <v>2.0290192713098731</v>
      </c>
      <c r="G23" s="39" t="e">
        <f t="shared" si="8"/>
        <v>#DIV/0!</v>
      </c>
      <c r="H23" s="53">
        <v>0</v>
      </c>
      <c r="I23" s="53"/>
      <c r="J23" s="11" t="str">
        <f t="shared" si="1"/>
        <v>-</v>
      </c>
      <c r="K23" s="11">
        <f t="shared" si="2"/>
        <v>0</v>
      </c>
      <c r="L23" s="11" t="e">
        <f t="shared" si="3"/>
        <v>#DIV/0!</v>
      </c>
    </row>
    <row r="24" spans="1:12" ht="16.5" customHeight="1" x14ac:dyDescent="0.25">
      <c r="A24" s="46" t="s">
        <v>41</v>
      </c>
      <c r="B24" s="7" t="s">
        <v>65</v>
      </c>
      <c r="C24" s="53">
        <v>1763207</v>
      </c>
      <c r="D24" s="53"/>
      <c r="E24" s="39">
        <f>IFERROR((D24-C24)/C24*100, "-")</f>
        <v>-100</v>
      </c>
      <c r="F24" s="39" t="s">
        <v>71</v>
      </c>
      <c r="G24" s="39" t="e">
        <f t="shared" si="8"/>
        <v>#DIV/0!</v>
      </c>
      <c r="H24" s="53"/>
      <c r="I24" s="53"/>
      <c r="J24" s="11"/>
      <c r="K24" s="11">
        <f t="shared" si="2"/>
        <v>0</v>
      </c>
      <c r="L24" s="11" t="e">
        <f t="shared" si="3"/>
        <v>#DIV/0!</v>
      </c>
    </row>
    <row r="25" spans="1:12" ht="16.5" customHeight="1" x14ac:dyDescent="0.25">
      <c r="A25" s="46" t="s">
        <v>70</v>
      </c>
      <c r="B25" s="7" t="s">
        <v>5</v>
      </c>
      <c r="C25" s="53">
        <v>32253873</v>
      </c>
      <c r="D25" s="53"/>
      <c r="E25" s="39">
        <f t="shared" si="4"/>
        <v>-100</v>
      </c>
      <c r="F25" s="39">
        <f t="shared" ref="F25:F31" si="9">C25/C$32*100</f>
        <v>15.292759952493542</v>
      </c>
      <c r="G25" s="39" t="e">
        <f t="shared" si="8"/>
        <v>#DIV/0!</v>
      </c>
      <c r="H25" s="53">
        <v>2484413</v>
      </c>
      <c r="I25" s="53"/>
      <c r="J25" s="11">
        <f t="shared" si="1"/>
        <v>-100</v>
      </c>
      <c r="K25" s="11">
        <f t="shared" si="2"/>
        <v>4.3570286006108994</v>
      </c>
      <c r="L25" s="11" t="e">
        <f t="shared" si="3"/>
        <v>#DIV/0!</v>
      </c>
    </row>
    <row r="26" spans="1:12" ht="16.5" customHeight="1" x14ac:dyDescent="0.25">
      <c r="A26" s="46" t="s">
        <v>43</v>
      </c>
      <c r="B26" s="7" t="s">
        <v>6</v>
      </c>
      <c r="C26" s="53">
        <v>16874018</v>
      </c>
      <c r="D26" s="53"/>
      <c r="E26" s="39">
        <f t="shared" si="4"/>
        <v>-100</v>
      </c>
      <c r="F26" s="39">
        <f t="shared" si="9"/>
        <v>8.0005990817926023</v>
      </c>
      <c r="G26" s="39" t="e">
        <f t="shared" si="8"/>
        <v>#DIV/0!</v>
      </c>
      <c r="H26" s="53">
        <v>6435953</v>
      </c>
      <c r="I26" s="53"/>
      <c r="J26" s="11">
        <f t="shared" si="1"/>
        <v>-100</v>
      </c>
      <c r="K26" s="11">
        <f t="shared" si="2"/>
        <v>11.287024859871336</v>
      </c>
      <c r="L26" s="11" t="e">
        <f t="shared" si="3"/>
        <v>#DIV/0!</v>
      </c>
    </row>
    <row r="27" spans="1:12" ht="16.5" customHeight="1" x14ac:dyDescent="0.25">
      <c r="A27" s="46" t="s">
        <v>44</v>
      </c>
      <c r="B27" s="7" t="s">
        <v>7</v>
      </c>
      <c r="C27" s="53">
        <v>11620643</v>
      </c>
      <c r="D27" s="53"/>
      <c r="E27" s="39">
        <f t="shared" si="4"/>
        <v>-100</v>
      </c>
      <c r="F27" s="39">
        <f t="shared" si="9"/>
        <v>5.5097787447921185</v>
      </c>
      <c r="G27" s="39" t="e">
        <f t="shared" si="8"/>
        <v>#DIV/0!</v>
      </c>
      <c r="H27" s="53">
        <v>13704200</v>
      </c>
      <c r="I27" s="53"/>
      <c r="J27" s="11">
        <f t="shared" si="1"/>
        <v>-100</v>
      </c>
      <c r="K27" s="11">
        <f t="shared" si="2"/>
        <v>24.0336817382987</v>
      </c>
      <c r="L27" s="11" t="e">
        <f t="shared" si="3"/>
        <v>#DIV/0!</v>
      </c>
    </row>
    <row r="28" spans="1:12" ht="16.5" customHeight="1" x14ac:dyDescent="0.25">
      <c r="A28" s="46" t="s">
        <v>45</v>
      </c>
      <c r="B28" s="7" t="s">
        <v>8</v>
      </c>
      <c r="C28" s="53">
        <v>0</v>
      </c>
      <c r="D28" s="53"/>
      <c r="E28" s="39" t="str">
        <f t="shared" si="4"/>
        <v>-</v>
      </c>
      <c r="F28" s="39">
        <f t="shared" si="9"/>
        <v>0</v>
      </c>
      <c r="G28" s="39" t="e">
        <f t="shared" si="8"/>
        <v>#DIV/0!</v>
      </c>
      <c r="H28" s="53">
        <v>0</v>
      </c>
      <c r="I28" s="53"/>
      <c r="J28" s="11" t="str">
        <f t="shared" si="1"/>
        <v>-</v>
      </c>
      <c r="K28" s="11">
        <f t="shared" si="2"/>
        <v>0</v>
      </c>
      <c r="L28" s="11" t="e">
        <f t="shared" si="3"/>
        <v>#DIV/0!</v>
      </c>
    </row>
    <row r="29" spans="1:12" ht="16.5" customHeight="1" x14ac:dyDescent="0.25">
      <c r="A29" s="46" t="s">
        <v>46</v>
      </c>
      <c r="B29" s="7" t="s">
        <v>67</v>
      </c>
      <c r="C29" s="53">
        <v>103869</v>
      </c>
      <c r="D29" s="53"/>
      <c r="E29" s="39">
        <f>IFERROR((D29-C29)/C29*100, "-")</f>
        <v>-100</v>
      </c>
      <c r="F29" s="39">
        <f t="shared" si="9"/>
        <v>4.9248153345973419E-2</v>
      </c>
      <c r="G29" s="39" t="e">
        <f t="shared" si="8"/>
        <v>#DIV/0!</v>
      </c>
      <c r="H29" s="53">
        <v>13661450</v>
      </c>
      <c r="I29" s="53"/>
      <c r="J29" s="11">
        <f>IFERROR((I29-H29)/H29*100, "-")</f>
        <v>-100</v>
      </c>
      <c r="K29" s="11">
        <f t="shared" si="2"/>
        <v>23.958709109884619</v>
      </c>
      <c r="L29" s="11" t="e">
        <f t="shared" si="3"/>
        <v>#DIV/0!</v>
      </c>
    </row>
    <row r="30" spans="1:12" ht="16.5" customHeight="1" x14ac:dyDescent="0.25">
      <c r="A30" s="46" t="s">
        <v>47</v>
      </c>
      <c r="B30" s="7" t="s">
        <v>25</v>
      </c>
      <c r="C30" s="53">
        <v>6167356</v>
      </c>
      <c r="D30" s="53"/>
      <c r="E30" s="39">
        <f t="shared" si="4"/>
        <v>-100</v>
      </c>
      <c r="F30" s="39">
        <f t="shared" si="9"/>
        <v>2.924172698564627</v>
      </c>
      <c r="G30" s="39" t="e">
        <f t="shared" si="8"/>
        <v>#DIV/0!</v>
      </c>
      <c r="H30" s="53">
        <v>650092</v>
      </c>
      <c r="I30" s="53"/>
      <c r="J30" s="11">
        <f t="shared" si="1"/>
        <v>-100</v>
      </c>
      <c r="K30" s="11">
        <f t="shared" si="2"/>
        <v>1.1400960456366718</v>
      </c>
      <c r="L30" s="11" t="e">
        <f t="shared" si="3"/>
        <v>#DIV/0!</v>
      </c>
    </row>
    <row r="31" spans="1:12" ht="16.5" customHeight="1" x14ac:dyDescent="0.25">
      <c r="A31" s="46" t="s">
        <v>48</v>
      </c>
      <c r="B31" s="7" t="s">
        <v>9</v>
      </c>
      <c r="C31" s="53">
        <v>0</v>
      </c>
      <c r="D31" s="53"/>
      <c r="E31" s="39" t="str">
        <f t="shared" si="4"/>
        <v>-</v>
      </c>
      <c r="F31" s="39">
        <f t="shared" si="9"/>
        <v>0</v>
      </c>
      <c r="G31" s="39" t="e">
        <f t="shared" si="8"/>
        <v>#DIV/0!</v>
      </c>
      <c r="H31" s="53">
        <v>0</v>
      </c>
      <c r="I31" s="53"/>
      <c r="J31" s="11" t="str">
        <f t="shared" si="1"/>
        <v>-</v>
      </c>
      <c r="K31" s="11">
        <f t="shared" si="2"/>
        <v>0</v>
      </c>
      <c r="L31" s="11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4" t="e">
        <f>SUM(L10:L31)</f>
        <v>#DIV/0!</v>
      </c>
    </row>
    <row r="33" spans="1:12" x14ac:dyDescent="0.25">
      <c r="A33" s="17"/>
      <c r="B33" s="17"/>
      <c r="C33" s="18"/>
      <c r="D33" s="18"/>
      <c r="E33" s="17"/>
      <c r="F33" s="17"/>
      <c r="G33" s="17"/>
      <c r="H33" s="17"/>
      <c r="I33" s="17"/>
      <c r="J33" s="17"/>
      <c r="K33" s="17"/>
      <c r="L33" s="17"/>
    </row>
    <row r="34" spans="1:12" x14ac:dyDescent="0.25">
      <c r="A34" s="17"/>
      <c r="C34" s="19"/>
      <c r="D34" s="19"/>
      <c r="E34" s="20"/>
      <c r="F34" s="20"/>
      <c r="G34" s="20"/>
      <c r="H34" s="19"/>
      <c r="I34" s="19"/>
      <c r="J34" s="17"/>
      <c r="K34" s="17"/>
      <c r="L34" s="17"/>
    </row>
    <row r="35" spans="1:12" x14ac:dyDescent="0.25">
      <c r="A35" s="17"/>
      <c r="B35" s="43" t="s">
        <v>68</v>
      </c>
      <c r="C35" s="12"/>
      <c r="D35" s="22"/>
      <c r="E35" s="20"/>
      <c r="F35" s="20"/>
      <c r="G35" s="20"/>
      <c r="H35" s="19"/>
      <c r="I35" s="19"/>
      <c r="J35" s="17"/>
      <c r="K35" s="17"/>
      <c r="L35" s="17"/>
    </row>
    <row r="36" spans="1:12" x14ac:dyDescent="0.25">
      <c r="A36" s="17"/>
      <c r="B36" s="17"/>
      <c r="C36" s="9"/>
      <c r="D36" s="9"/>
      <c r="E36" s="6"/>
      <c r="F36" s="6"/>
      <c r="G36" s="20"/>
      <c r="H36" s="9"/>
      <c r="I36" s="9"/>
      <c r="J36" s="17"/>
      <c r="K36" s="17"/>
      <c r="L36" s="17"/>
    </row>
    <row r="37" spans="1:12" x14ac:dyDescent="0.25">
      <c r="A37" s="17"/>
      <c r="B37" s="17"/>
      <c r="C37" s="21"/>
      <c r="D37" s="23"/>
      <c r="E37" s="13"/>
      <c r="F37" s="13"/>
      <c r="G37" s="20"/>
      <c r="H37" s="20"/>
      <c r="I37" s="20"/>
      <c r="J37" s="17"/>
      <c r="K37" s="17"/>
      <c r="L37" s="17"/>
    </row>
    <row r="38" spans="1:12" x14ac:dyDescent="0.25">
      <c r="A38" s="17"/>
      <c r="B38" s="16"/>
      <c r="C38" s="9"/>
      <c r="D38" s="9"/>
      <c r="E38" s="6"/>
      <c r="F38" s="6"/>
      <c r="G38" s="20"/>
      <c r="H38" s="19"/>
      <c r="I38" s="19"/>
      <c r="J38" s="17"/>
      <c r="K38" s="17"/>
      <c r="L38" s="17"/>
    </row>
    <row r="39" spans="1:12" x14ac:dyDescent="0.25">
      <c r="A39" s="17"/>
      <c r="B39" s="35"/>
    </row>
    <row r="40" spans="1:12" x14ac:dyDescent="0.25">
      <c r="A40" s="17"/>
      <c r="B40" s="35"/>
    </row>
    <row r="41" spans="1:12" x14ac:dyDescent="0.25">
      <c r="A41" s="17"/>
      <c r="B41" s="35"/>
    </row>
    <row r="42" spans="1:12" x14ac:dyDescent="0.25">
      <c r="A42" s="17"/>
      <c r="B42" s="35"/>
    </row>
    <row r="43" spans="1:12" x14ac:dyDescent="0.25">
      <c r="A43" s="17"/>
      <c r="B43" s="35"/>
      <c r="C43" s="35"/>
      <c r="D43" s="17"/>
      <c r="E43" s="17"/>
      <c r="F43" s="17"/>
      <c r="G43" s="17"/>
    </row>
    <row r="44" spans="1:12" x14ac:dyDescent="0.25">
      <c r="A44" s="17"/>
      <c r="B44" s="35"/>
      <c r="C44" s="35"/>
      <c r="D44" s="17"/>
      <c r="E44" s="17"/>
      <c r="F44" s="17"/>
      <c r="G44" s="17"/>
    </row>
    <row r="45" spans="1:12" x14ac:dyDescent="0.25">
      <c r="A45" s="17"/>
      <c r="B45" s="35"/>
      <c r="C45" s="35"/>
      <c r="D45" s="17"/>
      <c r="E45" s="17"/>
      <c r="F45" s="17"/>
      <c r="G45" s="17"/>
    </row>
    <row r="46" spans="1:12" x14ac:dyDescent="0.25">
      <c r="A46" s="17"/>
      <c r="B46" s="17"/>
      <c r="C46" s="17"/>
      <c r="D46" s="17"/>
      <c r="E46" s="17"/>
      <c r="F46" s="17"/>
      <c r="G46" s="17"/>
    </row>
    <row r="47" spans="1:12" x14ac:dyDescent="0.25">
      <c r="A47" s="15"/>
      <c r="B47" s="15"/>
      <c r="C47" s="15"/>
      <c r="D47" s="15"/>
      <c r="E47" s="15"/>
      <c r="F47" s="15"/>
      <c r="G47" s="15"/>
    </row>
    <row r="48" spans="1:12" x14ac:dyDescent="0.25">
      <c r="A48" s="15"/>
      <c r="B48" s="15"/>
      <c r="C48" s="15"/>
      <c r="D48" s="15"/>
      <c r="E48" s="15"/>
      <c r="F48" s="15"/>
      <c r="G48" s="15"/>
    </row>
    <row r="49" spans="1:12" x14ac:dyDescent="0.25">
      <c r="A49" s="15"/>
      <c r="B49" s="15"/>
      <c r="C49" s="15"/>
      <c r="D49" s="15"/>
      <c r="E49" s="15"/>
      <c r="F49" s="15"/>
      <c r="G49" s="15"/>
    </row>
    <row r="50" spans="1:12" x14ac:dyDescent="0.25">
      <c r="A50" s="15"/>
      <c r="B50" s="15"/>
      <c r="C50" s="15"/>
      <c r="D50" s="15"/>
      <c r="E50" s="15"/>
      <c r="F50" s="15"/>
      <c r="G50" s="15"/>
    </row>
    <row r="51" spans="1:12" x14ac:dyDescent="0.25">
      <c r="A51" s="15"/>
      <c r="B51" s="15"/>
      <c r="C51" s="15"/>
      <c r="D51" s="15"/>
      <c r="E51" s="15"/>
      <c r="F51" s="15"/>
      <c r="G51" s="15"/>
    </row>
    <row r="52" spans="1:12" x14ac:dyDescent="0.25">
      <c r="A52" s="15"/>
      <c r="B52" s="37"/>
      <c r="C52" s="6"/>
      <c r="D52" s="6"/>
      <c r="E52" s="34"/>
      <c r="F52" s="35"/>
      <c r="G52" s="35"/>
      <c r="H52" s="15"/>
      <c r="I52" s="15"/>
      <c r="J52" s="15"/>
      <c r="K52" s="15"/>
      <c r="L52" s="15"/>
    </row>
    <row r="53" spans="1:12" x14ac:dyDescent="0.25">
      <c r="A53" s="15"/>
      <c r="B53" s="37"/>
      <c r="C53" s="6"/>
      <c r="D53" s="6"/>
      <c r="E53" s="34"/>
      <c r="F53" s="35"/>
      <c r="G53" s="35"/>
      <c r="H53" s="15"/>
      <c r="I53" s="15"/>
      <c r="J53" s="15"/>
      <c r="K53" s="15"/>
      <c r="L53" s="15"/>
    </row>
    <row r="54" spans="1:12" x14ac:dyDescent="0.25">
      <c r="A54" s="15"/>
      <c r="B54" s="37"/>
      <c r="C54" s="6"/>
      <c r="D54" s="6"/>
      <c r="E54" s="34"/>
      <c r="F54" s="35"/>
      <c r="G54" s="35"/>
      <c r="H54" s="15"/>
      <c r="I54" s="15"/>
      <c r="J54" s="15"/>
      <c r="K54" s="15"/>
      <c r="L54" s="15"/>
    </row>
    <row r="55" spans="1:12" x14ac:dyDescent="0.25">
      <c r="A55" s="15"/>
      <c r="B55" s="37"/>
      <c r="C55" s="6"/>
      <c r="D55" s="6"/>
      <c r="E55" s="34"/>
      <c r="F55" s="35"/>
      <c r="G55" s="35"/>
      <c r="H55" s="15"/>
      <c r="I55" s="15"/>
      <c r="J55" s="15"/>
      <c r="K55" s="15"/>
      <c r="L55" s="15"/>
    </row>
    <row r="56" spans="1:12" x14ac:dyDescent="0.25">
      <c r="A56" s="15"/>
      <c r="B56" s="37"/>
      <c r="C56" s="6"/>
      <c r="D56" s="6"/>
      <c r="E56" s="34"/>
      <c r="F56" s="35"/>
      <c r="G56" s="35"/>
      <c r="H56" s="15"/>
      <c r="I56" s="15"/>
      <c r="J56" s="15"/>
      <c r="K56" s="15"/>
      <c r="L56" s="15"/>
    </row>
    <row r="57" spans="1:12" x14ac:dyDescent="0.25">
      <c r="A57" s="15"/>
      <c r="B57" s="37"/>
      <c r="C57" s="6"/>
      <c r="D57" s="6"/>
      <c r="E57" s="34"/>
      <c r="F57" s="35"/>
      <c r="G57" s="35"/>
      <c r="H57" s="15"/>
      <c r="I57" s="15"/>
      <c r="J57" s="15"/>
      <c r="K57" s="15"/>
      <c r="L57" s="15"/>
    </row>
    <row r="58" spans="1:12" x14ac:dyDescent="0.25">
      <c r="A58" s="15"/>
      <c r="B58" s="37"/>
      <c r="C58" s="6"/>
      <c r="D58" s="6"/>
      <c r="E58" s="34"/>
      <c r="F58" s="35"/>
      <c r="G58" s="35"/>
      <c r="H58" s="15"/>
      <c r="I58" s="15"/>
      <c r="J58" s="15"/>
      <c r="K58" s="15"/>
      <c r="L58" s="15"/>
    </row>
    <row r="59" spans="1:12" x14ac:dyDescent="0.25">
      <c r="A59" s="15"/>
      <c r="B59" s="37"/>
      <c r="C59" s="6"/>
      <c r="D59" s="6"/>
      <c r="E59" s="38"/>
      <c r="F59" s="17"/>
      <c r="G59" s="17"/>
      <c r="H59" s="15"/>
      <c r="I59" s="15"/>
      <c r="J59" s="15"/>
      <c r="K59" s="15"/>
      <c r="L59" s="15"/>
    </row>
    <row r="60" spans="1:12" x14ac:dyDescent="0.25">
      <c r="A60" s="15"/>
      <c r="B60" s="37"/>
      <c r="C60" s="6"/>
      <c r="D60" s="6"/>
      <c r="E60" s="17"/>
      <c r="F60" s="17"/>
      <c r="G60" s="17"/>
      <c r="H60" s="15"/>
      <c r="I60" s="15"/>
      <c r="J60" s="15"/>
      <c r="K60" s="15"/>
      <c r="L60" s="15"/>
    </row>
    <row r="61" spans="1:12" x14ac:dyDescent="0.25">
      <c r="A61" s="15"/>
      <c r="B61" s="37"/>
      <c r="C61" s="6"/>
      <c r="D61" s="6"/>
      <c r="E61" s="17"/>
      <c r="F61" s="17"/>
      <c r="G61" s="17"/>
      <c r="H61" s="15"/>
      <c r="I61" s="15"/>
      <c r="J61" s="15"/>
      <c r="K61" s="15"/>
      <c r="L61" s="15"/>
    </row>
    <row r="62" spans="1:12" x14ac:dyDescent="0.25">
      <c r="A62" s="15"/>
      <c r="B62" s="37"/>
      <c r="C62" s="6"/>
      <c r="D62" s="6"/>
      <c r="E62" s="17"/>
      <c r="F62" s="17"/>
      <c r="G62" s="17"/>
      <c r="H62" s="15"/>
      <c r="I62" s="15"/>
      <c r="J62" s="15"/>
      <c r="K62" s="15"/>
      <c r="L62" s="15"/>
    </row>
    <row r="63" spans="1:12" x14ac:dyDescent="0.25">
      <c r="A63" s="15"/>
      <c r="B63" s="37"/>
      <c r="C63" s="6"/>
      <c r="D63" s="6"/>
      <c r="E63" s="17"/>
      <c r="F63" s="17"/>
      <c r="G63" s="17"/>
      <c r="H63" s="15"/>
      <c r="I63" s="15"/>
      <c r="J63" s="15"/>
      <c r="K63" s="15"/>
      <c r="L63" s="15"/>
    </row>
    <row r="64" spans="1:12" x14ac:dyDescent="0.25">
      <c r="A64" s="15"/>
      <c r="B64" s="37"/>
      <c r="C64" s="6"/>
      <c r="D64" s="6"/>
      <c r="E64" s="17"/>
      <c r="F64" s="17"/>
      <c r="G64" s="17"/>
      <c r="H64" s="15"/>
      <c r="I64" s="15"/>
      <c r="J64" s="15"/>
      <c r="K64" s="15"/>
      <c r="L64" s="15"/>
    </row>
    <row r="65" spans="1:12" x14ac:dyDescent="0.25">
      <c r="A65" s="15"/>
      <c r="B65" s="38"/>
      <c r="C65" s="17"/>
      <c r="D65" s="17"/>
      <c r="E65" s="17"/>
      <c r="F65" s="17"/>
      <c r="G65" s="17"/>
      <c r="H65" s="15"/>
      <c r="I65" s="15"/>
      <c r="J65" s="15"/>
      <c r="K65" s="15"/>
      <c r="L65" s="15"/>
    </row>
    <row r="66" spans="1:12" x14ac:dyDescent="0.25">
      <c r="A66" s="15"/>
      <c r="B66" s="36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2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1:12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1:12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1:12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1:12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1:12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1:12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2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2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1:12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1:12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1:12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1:12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1:12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1:12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1:12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1:12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1:12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1:12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1:12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1:12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1:12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1:12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 spans="1:12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1:12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  <row r="194" spans="1:12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</row>
    <row r="195" spans="1:12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</row>
    <row r="196" spans="1:12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</row>
    <row r="197" spans="1:12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</row>
    <row r="198" spans="1:12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1:12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</row>
    <row r="200" spans="1:12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</row>
    <row r="201" spans="1:12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</row>
    <row r="202" spans="1:12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</row>
    <row r="203" spans="1:12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</row>
    <row r="204" spans="1:12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</row>
    <row r="205" spans="1:12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</row>
    <row r="206" spans="1:12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</row>
    <row r="207" spans="1:12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</row>
    <row r="208" spans="1:12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</row>
    <row r="209" spans="1:12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</row>
    <row r="210" spans="1:12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</row>
    <row r="211" spans="1:12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</row>
    <row r="212" spans="1:12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</row>
    <row r="213" spans="1:12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</row>
    <row r="214" spans="1:12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</row>
    <row r="215" spans="1:12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</row>
    <row r="216" spans="1:12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</row>
    <row r="217" spans="1:12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</row>
    <row r="218" spans="1:12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</row>
    <row r="219" spans="1:12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</row>
    <row r="220" spans="1:12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</row>
    <row r="221" spans="1:12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</row>
    <row r="222" spans="1:12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</row>
    <row r="223" spans="1:12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1:12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</row>
    <row r="225" spans="1:12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</row>
    <row r="226" spans="1:12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</row>
    <row r="227" spans="1:12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</row>
    <row r="228" spans="1:12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</row>
    <row r="229" spans="1:12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</row>
    <row r="230" spans="1:12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</row>
    <row r="231" spans="1:12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</row>
    <row r="232" spans="1:12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</row>
    <row r="233" spans="1:12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</row>
    <row r="234" spans="1:12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</row>
    <row r="235" spans="1:12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</row>
    <row r="236" spans="1:12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</row>
    <row r="237" spans="1:12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</row>
    <row r="238" spans="1:12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</row>
    <row r="239" spans="1:12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</row>
    <row r="240" spans="1:12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</row>
    <row r="241" spans="1:12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</row>
    <row r="242" spans="1:12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2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</row>
    <row r="244" spans="1:12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</row>
    <row r="245" spans="1:12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</row>
    <row r="246" spans="1:12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topLeftCell="A4" zoomScale="80" zoomScaleNormal="70" zoomScalePageLayoutView="80" workbookViewId="0">
      <selection activeCell="C12" sqref="C12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5" t="s">
        <v>63</v>
      </c>
      <c r="I5" s="55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7" t="s">
        <v>58</v>
      </c>
      <c r="B8" s="90" t="s">
        <v>10</v>
      </c>
      <c r="C8" s="93" t="s">
        <v>77</v>
      </c>
      <c r="D8" s="93"/>
      <c r="E8" s="93" t="s">
        <v>76</v>
      </c>
      <c r="F8" s="93"/>
      <c r="G8" s="93" t="s">
        <v>78</v>
      </c>
      <c r="H8" s="93"/>
      <c r="I8" s="93" t="s">
        <v>77</v>
      </c>
      <c r="J8" s="93"/>
      <c r="K8" s="93" t="s">
        <v>76</v>
      </c>
      <c r="L8" s="93"/>
      <c r="M8" s="93" t="s">
        <v>78</v>
      </c>
      <c r="N8" s="94"/>
    </row>
    <row r="9" spans="1:14" ht="21.75" customHeight="1" x14ac:dyDescent="0.25">
      <c r="A9" s="88"/>
      <c r="B9" s="95"/>
      <c r="C9" s="95" t="s">
        <v>81</v>
      </c>
      <c r="D9" s="95"/>
      <c r="E9" s="95" t="s">
        <v>81</v>
      </c>
      <c r="F9" s="95"/>
      <c r="G9" s="95" t="s">
        <v>81</v>
      </c>
      <c r="H9" s="95"/>
      <c r="I9" s="95" t="s">
        <v>82</v>
      </c>
      <c r="J9" s="95"/>
      <c r="K9" s="95" t="s">
        <v>82</v>
      </c>
      <c r="L9" s="95"/>
      <c r="M9" s="95" t="s">
        <v>82</v>
      </c>
      <c r="N9" s="96"/>
    </row>
    <row r="10" spans="1:14" ht="18.75" customHeight="1" thickBot="1" x14ac:dyDescent="0.3">
      <c r="A10" s="89"/>
      <c r="B10" s="92"/>
      <c r="C10" s="57" t="s">
        <v>26</v>
      </c>
      <c r="D10" s="66" t="s">
        <v>75</v>
      </c>
      <c r="E10" s="57" t="s">
        <v>26</v>
      </c>
      <c r="F10" s="66" t="s">
        <v>75</v>
      </c>
      <c r="G10" s="57" t="s">
        <v>26</v>
      </c>
      <c r="H10" s="66" t="s">
        <v>75</v>
      </c>
      <c r="I10" s="57" t="s">
        <v>26</v>
      </c>
      <c r="J10" s="66" t="s">
        <v>75</v>
      </c>
      <c r="K10" s="57" t="s">
        <v>26</v>
      </c>
      <c r="L10" s="63" t="s">
        <v>75</v>
      </c>
      <c r="M10" s="57" t="s">
        <v>26</v>
      </c>
      <c r="N10" s="56" t="s">
        <v>75</v>
      </c>
    </row>
    <row r="11" spans="1:14" x14ac:dyDescent="0.25">
      <c r="A11" s="14" t="s">
        <v>27</v>
      </c>
      <c r="B11" s="7" t="s">
        <v>12</v>
      </c>
      <c r="C11" s="53">
        <v>1272226.7000000002</v>
      </c>
      <c r="D11" s="61">
        <f t="shared" ref="D11:D24" si="0">C11/C$25*100</f>
        <v>5.9548165213451565</v>
      </c>
      <c r="E11" s="53">
        <v>0</v>
      </c>
      <c r="F11" s="62">
        <f t="shared" ref="F11:F24" si="1">E11/E$25*100</f>
        <v>0</v>
      </c>
      <c r="G11" s="53">
        <f t="shared" ref="G11:G24" si="2">C11+E11</f>
        <v>1272226.7000000002</v>
      </c>
      <c r="H11" s="62">
        <f t="shared" ref="H11:H24" si="3">G11/G$25*100</f>
        <v>5.5310102646805293</v>
      </c>
      <c r="I11" s="53">
        <v>1192663</v>
      </c>
      <c r="J11" s="61">
        <f t="shared" ref="J11:J24" si="4">I11/I$25*100</f>
        <v>5.3295671141878307</v>
      </c>
      <c r="K11" s="53">
        <v>0</v>
      </c>
      <c r="L11" s="62">
        <f t="shared" ref="L11:L24" si="5">K11/K$25*100</f>
        <v>0</v>
      </c>
      <c r="M11" s="53">
        <f t="shared" ref="M11:M24" si="6">I11+K11</f>
        <v>1192663</v>
      </c>
      <c r="N11" s="62">
        <f t="shared" ref="N11:N24" si="7">M11/M$25*100</f>
        <v>4.9675117071477075</v>
      </c>
    </row>
    <row r="12" spans="1:14" x14ac:dyDescent="0.25">
      <c r="A12" s="14" t="s">
        <v>28</v>
      </c>
      <c r="B12" s="7" t="s">
        <v>13</v>
      </c>
      <c r="C12" s="53">
        <v>1669104.61</v>
      </c>
      <c r="D12" s="61">
        <f t="shared" si="0"/>
        <v>7.8124533210011728</v>
      </c>
      <c r="E12" s="53">
        <v>0</v>
      </c>
      <c r="F12" s="62">
        <f t="shared" si="1"/>
        <v>0</v>
      </c>
      <c r="G12" s="53">
        <f t="shared" si="2"/>
        <v>1669104.61</v>
      </c>
      <c r="H12" s="62">
        <f t="shared" si="3"/>
        <v>7.2564384403625475</v>
      </c>
      <c r="I12" s="53">
        <v>1506994</v>
      </c>
      <c r="J12" s="61">
        <f t="shared" si="4"/>
        <v>6.7341953793136664</v>
      </c>
      <c r="K12" s="53">
        <v>0</v>
      </c>
      <c r="L12" s="62">
        <f t="shared" si="5"/>
        <v>0</v>
      </c>
      <c r="M12" s="53">
        <f t="shared" si="6"/>
        <v>1506994</v>
      </c>
      <c r="N12" s="62">
        <f t="shared" si="7"/>
        <v>6.276718853189335</v>
      </c>
    </row>
    <row r="13" spans="1:14" x14ac:dyDescent="0.25">
      <c r="A13" s="14" t="s">
        <v>29</v>
      </c>
      <c r="B13" s="7" t="s">
        <v>14</v>
      </c>
      <c r="C13" s="53">
        <v>4084454.34</v>
      </c>
      <c r="D13" s="61">
        <f t="shared" si="0"/>
        <v>19.117800455305588</v>
      </c>
      <c r="E13" s="53">
        <v>0</v>
      </c>
      <c r="F13" s="62">
        <f t="shared" si="1"/>
        <v>0</v>
      </c>
      <c r="G13" s="53">
        <f t="shared" si="2"/>
        <v>4084454.34</v>
      </c>
      <c r="H13" s="62">
        <f t="shared" si="3"/>
        <v>17.757180288826614</v>
      </c>
      <c r="I13" s="53">
        <v>4210832</v>
      </c>
      <c r="J13" s="61">
        <f t="shared" si="4"/>
        <v>18.816641205914639</v>
      </c>
      <c r="K13" s="53">
        <v>0</v>
      </c>
      <c r="L13" s="62">
        <f t="shared" si="5"/>
        <v>0</v>
      </c>
      <c r="M13" s="53">
        <f t="shared" si="6"/>
        <v>4210832</v>
      </c>
      <c r="N13" s="62">
        <f t="shared" si="7"/>
        <v>17.538363525012677</v>
      </c>
    </row>
    <row r="14" spans="1:14" x14ac:dyDescent="0.25">
      <c r="A14" s="14" t="s">
        <v>30</v>
      </c>
      <c r="B14" s="7" t="s">
        <v>23</v>
      </c>
      <c r="C14" s="53">
        <v>1118758.3499999999</v>
      </c>
      <c r="D14" s="61">
        <f t="shared" si="0"/>
        <v>5.2364886745207002</v>
      </c>
      <c r="E14" s="53">
        <v>0</v>
      </c>
      <c r="F14" s="60">
        <f t="shared" si="1"/>
        <v>0</v>
      </c>
      <c r="G14" s="53">
        <f t="shared" si="2"/>
        <v>1118758.3499999999</v>
      </c>
      <c r="H14" s="62">
        <f t="shared" si="3"/>
        <v>4.8638060477327274</v>
      </c>
      <c r="I14" s="53">
        <v>1073646</v>
      </c>
      <c r="J14" s="61">
        <f t="shared" si="4"/>
        <v>4.7977244316955483</v>
      </c>
      <c r="K14" s="53">
        <v>0</v>
      </c>
      <c r="L14" s="60">
        <f t="shared" si="5"/>
        <v>0</v>
      </c>
      <c r="M14" s="53">
        <f t="shared" si="6"/>
        <v>1073646</v>
      </c>
      <c r="N14" s="62">
        <f t="shared" si="7"/>
        <v>4.4717988856301467</v>
      </c>
    </row>
    <row r="15" spans="1:14" x14ac:dyDescent="0.25">
      <c r="A15" s="14" t="s">
        <v>31</v>
      </c>
      <c r="B15" s="7" t="s">
        <v>16</v>
      </c>
      <c r="C15" s="53">
        <v>875289</v>
      </c>
      <c r="D15" s="61">
        <f t="shared" si="0"/>
        <v>4.0968998671004782</v>
      </c>
      <c r="E15" s="53">
        <v>1443746.56</v>
      </c>
      <c r="F15" s="60">
        <f t="shared" si="1"/>
        <v>88.192590817571428</v>
      </c>
      <c r="G15" s="53">
        <f t="shared" si="2"/>
        <v>2319035.56</v>
      </c>
      <c r="H15" s="62">
        <f t="shared" si="3"/>
        <v>10.082015639601934</v>
      </c>
      <c r="I15" s="53">
        <v>937182</v>
      </c>
      <c r="J15" s="61">
        <f t="shared" si="4"/>
        <v>4.187917598859678</v>
      </c>
      <c r="K15" s="53">
        <v>1466606</v>
      </c>
      <c r="L15" s="60">
        <f t="shared" si="5"/>
        <v>89.919008234060684</v>
      </c>
      <c r="M15" s="53">
        <f t="shared" si="6"/>
        <v>2403788</v>
      </c>
      <c r="N15" s="62">
        <f t="shared" si="7"/>
        <v>10.01191873270251</v>
      </c>
    </row>
    <row r="16" spans="1:14" x14ac:dyDescent="0.25">
      <c r="A16" s="14" t="s">
        <v>32</v>
      </c>
      <c r="B16" s="7" t="s">
        <v>17</v>
      </c>
      <c r="C16" s="53">
        <v>968579.78999999992</v>
      </c>
      <c r="D16" s="61">
        <f t="shared" si="0"/>
        <v>4.5335591021105124</v>
      </c>
      <c r="E16" s="53">
        <v>0</v>
      </c>
      <c r="F16" s="60">
        <f t="shared" si="1"/>
        <v>0</v>
      </c>
      <c r="G16" s="53">
        <f t="shared" si="2"/>
        <v>968579.78999999992</v>
      </c>
      <c r="H16" s="62">
        <f t="shared" si="3"/>
        <v>4.2109042049283429</v>
      </c>
      <c r="I16" s="53">
        <v>1018844</v>
      </c>
      <c r="J16" s="61">
        <f t="shared" si="4"/>
        <v>4.5528346874914254</v>
      </c>
      <c r="K16" s="53">
        <v>0</v>
      </c>
      <c r="L16" s="60">
        <f t="shared" si="5"/>
        <v>0</v>
      </c>
      <c r="M16" s="53">
        <f t="shared" si="6"/>
        <v>1018844</v>
      </c>
      <c r="N16" s="62">
        <f t="shared" si="7"/>
        <v>4.243545324837946</v>
      </c>
    </row>
    <row r="17" spans="1:14" x14ac:dyDescent="0.25">
      <c r="A17" s="14" t="s">
        <v>33</v>
      </c>
      <c r="B17" s="7" t="s">
        <v>18</v>
      </c>
      <c r="C17" s="53">
        <v>1610713.33</v>
      </c>
      <c r="D17" s="61">
        <f t="shared" si="0"/>
        <v>7.5391456166065938</v>
      </c>
      <c r="E17" s="53">
        <v>0</v>
      </c>
      <c r="F17" s="60">
        <f t="shared" si="1"/>
        <v>0</v>
      </c>
      <c r="G17" s="53">
        <f t="shared" si="2"/>
        <v>1610713.33</v>
      </c>
      <c r="H17" s="62">
        <f t="shared" si="3"/>
        <v>7.0025821354698463</v>
      </c>
      <c r="I17" s="53">
        <v>1577598</v>
      </c>
      <c r="J17" s="61">
        <f t="shared" si="4"/>
        <v>7.0496983810250615</v>
      </c>
      <c r="K17" s="53">
        <v>0</v>
      </c>
      <c r="L17" s="60">
        <f t="shared" si="5"/>
        <v>0</v>
      </c>
      <c r="M17" s="53">
        <f t="shared" si="6"/>
        <v>1577598</v>
      </c>
      <c r="N17" s="62">
        <f t="shared" si="7"/>
        <v>6.5707886755712295</v>
      </c>
    </row>
    <row r="18" spans="1:14" x14ac:dyDescent="0.25">
      <c r="A18" s="14" t="s">
        <v>34</v>
      </c>
      <c r="B18" s="7" t="s">
        <v>19</v>
      </c>
      <c r="C18" s="53">
        <v>1276957.17</v>
      </c>
      <c r="D18" s="61">
        <f t="shared" si="0"/>
        <v>5.9769580790641745</v>
      </c>
      <c r="E18" s="53">
        <v>0</v>
      </c>
      <c r="F18" s="60">
        <f t="shared" si="1"/>
        <v>0</v>
      </c>
      <c r="G18" s="53">
        <f t="shared" si="2"/>
        <v>1276957.17</v>
      </c>
      <c r="H18" s="62">
        <f t="shared" si="3"/>
        <v>5.5515760004308961</v>
      </c>
      <c r="I18" s="53">
        <v>1136215</v>
      </c>
      <c r="J18" s="61">
        <f t="shared" si="4"/>
        <v>5.0773220085195279</v>
      </c>
      <c r="K18" s="53">
        <v>0</v>
      </c>
      <c r="L18" s="60">
        <f t="shared" si="5"/>
        <v>0</v>
      </c>
      <c r="M18" s="53">
        <f t="shared" si="6"/>
        <v>1136215</v>
      </c>
      <c r="N18" s="62">
        <f t="shared" si="7"/>
        <v>4.7324024593173704</v>
      </c>
    </row>
    <row r="19" spans="1:14" x14ac:dyDescent="0.25">
      <c r="A19" s="14" t="s">
        <v>35</v>
      </c>
      <c r="B19" s="7" t="s">
        <v>11</v>
      </c>
      <c r="C19" s="53">
        <v>2186802.85</v>
      </c>
      <c r="D19" s="61">
        <f t="shared" si="0"/>
        <v>10.235604817997196</v>
      </c>
      <c r="E19" s="53">
        <v>0</v>
      </c>
      <c r="F19" s="60">
        <f t="shared" si="1"/>
        <v>0</v>
      </c>
      <c r="G19" s="53">
        <f t="shared" si="2"/>
        <v>2186802.85</v>
      </c>
      <c r="H19" s="62">
        <f t="shared" si="3"/>
        <v>9.5071334457786758</v>
      </c>
      <c r="I19" s="53">
        <v>1628922</v>
      </c>
      <c r="J19" s="61">
        <f t="shared" si="4"/>
        <v>7.2790462375181164</v>
      </c>
      <c r="K19" s="53">
        <v>0</v>
      </c>
      <c r="L19" s="60">
        <f t="shared" si="5"/>
        <v>0</v>
      </c>
      <c r="M19" s="53">
        <f t="shared" si="6"/>
        <v>1628922</v>
      </c>
      <c r="N19" s="62">
        <f t="shared" si="7"/>
        <v>6.7845561613217296</v>
      </c>
    </row>
    <row r="20" spans="1:14" x14ac:dyDescent="0.25">
      <c r="A20" s="14" t="s">
        <v>36</v>
      </c>
      <c r="B20" s="7" t="s">
        <v>15</v>
      </c>
      <c r="C20" s="53">
        <v>980527.16</v>
      </c>
      <c r="D20" s="61">
        <f t="shared" si="0"/>
        <v>4.589480264795295</v>
      </c>
      <c r="E20" s="53">
        <v>0</v>
      </c>
      <c r="F20" s="60">
        <f t="shared" si="1"/>
        <v>0</v>
      </c>
      <c r="G20" s="53">
        <f t="shared" si="2"/>
        <v>980527.16</v>
      </c>
      <c r="H20" s="62">
        <f t="shared" si="3"/>
        <v>4.2628454400132041</v>
      </c>
      <c r="I20" s="53">
        <v>1007051</v>
      </c>
      <c r="J20" s="61">
        <f t="shared" si="4"/>
        <v>4.5001361590910163</v>
      </c>
      <c r="K20" s="53">
        <v>0</v>
      </c>
      <c r="L20" s="60">
        <f t="shared" si="5"/>
        <v>0</v>
      </c>
      <c r="M20" s="53">
        <f t="shared" si="6"/>
        <v>1007051</v>
      </c>
      <c r="N20" s="62">
        <f t="shared" si="7"/>
        <v>4.19442678459448</v>
      </c>
    </row>
    <row r="21" spans="1:14" x14ac:dyDescent="0.25">
      <c r="A21" s="14" t="s">
        <v>37</v>
      </c>
      <c r="B21" s="7" t="s">
        <v>65</v>
      </c>
      <c r="C21" s="53">
        <v>2276843.2800000003</v>
      </c>
      <c r="D21" s="61">
        <f t="shared" si="0"/>
        <v>10.657050335649846</v>
      </c>
      <c r="E21" s="53">
        <v>0</v>
      </c>
      <c r="F21" s="60">
        <f t="shared" si="1"/>
        <v>0</v>
      </c>
      <c r="G21" s="53">
        <f t="shared" si="2"/>
        <v>2276843.2800000003</v>
      </c>
      <c r="H21" s="62">
        <f t="shared" si="3"/>
        <v>9.8985845468805866</v>
      </c>
      <c r="I21" s="53">
        <v>2384378</v>
      </c>
      <c r="J21" s="61">
        <f t="shared" si="4"/>
        <v>10.654897969160569</v>
      </c>
      <c r="K21" s="53">
        <v>0</v>
      </c>
      <c r="L21" s="60">
        <f t="shared" si="5"/>
        <v>0</v>
      </c>
      <c r="M21" s="53">
        <f t="shared" si="6"/>
        <v>2384378</v>
      </c>
      <c r="N21" s="62">
        <f t="shared" si="7"/>
        <v>9.9310749384071091</v>
      </c>
    </row>
    <row r="22" spans="1:14" x14ac:dyDescent="0.25">
      <c r="A22" s="14" t="s">
        <v>38</v>
      </c>
      <c r="B22" s="7" t="s">
        <v>22</v>
      </c>
      <c r="C22" s="53">
        <v>294155.75</v>
      </c>
      <c r="D22" s="61">
        <f t="shared" si="0"/>
        <v>1.3768328552990399</v>
      </c>
      <c r="E22" s="53">
        <v>0</v>
      </c>
      <c r="F22" s="60">
        <f t="shared" si="1"/>
        <v>0</v>
      </c>
      <c r="G22" s="53">
        <f t="shared" si="2"/>
        <v>294155.75</v>
      </c>
      <c r="H22" s="62">
        <f t="shared" si="3"/>
        <v>1.2788432066901279</v>
      </c>
      <c r="I22" s="53">
        <v>243092</v>
      </c>
      <c r="J22" s="61">
        <f t="shared" si="4"/>
        <v>1.0862876847207872</v>
      </c>
      <c r="K22" s="53">
        <v>0</v>
      </c>
      <c r="L22" s="60">
        <f t="shared" si="5"/>
        <v>0</v>
      </c>
      <c r="M22" s="53">
        <f t="shared" si="6"/>
        <v>243092</v>
      </c>
      <c r="N22" s="62">
        <f t="shared" si="7"/>
        <v>1.0124925112240009</v>
      </c>
    </row>
    <row r="23" spans="1:14" x14ac:dyDescent="0.25">
      <c r="A23" s="14" t="s">
        <v>39</v>
      </c>
      <c r="B23" s="7" t="s">
        <v>20</v>
      </c>
      <c r="C23" s="53">
        <v>776.07</v>
      </c>
      <c r="D23" s="61">
        <f t="shared" si="0"/>
        <v>3.6324929021850708E-3</v>
      </c>
      <c r="E23" s="53">
        <v>0</v>
      </c>
      <c r="F23" s="60">
        <f t="shared" si="1"/>
        <v>0</v>
      </c>
      <c r="G23" s="53">
        <f t="shared" si="2"/>
        <v>776.07</v>
      </c>
      <c r="H23" s="62">
        <f t="shared" si="3"/>
        <v>3.3739671837657685E-3</v>
      </c>
      <c r="I23" s="53">
        <v>0</v>
      </c>
      <c r="J23" s="61">
        <f t="shared" si="4"/>
        <v>0</v>
      </c>
      <c r="K23" s="53">
        <v>0</v>
      </c>
      <c r="L23" s="60">
        <f t="shared" si="5"/>
        <v>0</v>
      </c>
      <c r="M23" s="53">
        <f t="shared" si="6"/>
        <v>0</v>
      </c>
      <c r="N23" s="62">
        <f t="shared" si="7"/>
        <v>0</v>
      </c>
    </row>
    <row r="24" spans="1:14" x14ac:dyDescent="0.25">
      <c r="A24" s="14" t="s">
        <v>40</v>
      </c>
      <c r="B24" s="7" t="s">
        <v>25</v>
      </c>
      <c r="C24" s="53">
        <v>2749478.26</v>
      </c>
      <c r="D24" s="61">
        <f t="shared" si="0"/>
        <v>12.869277596302082</v>
      </c>
      <c r="E24" s="53">
        <v>193291.82</v>
      </c>
      <c r="F24" s="60">
        <f t="shared" si="1"/>
        <v>11.807409182428575</v>
      </c>
      <c r="G24" s="53">
        <f t="shared" si="2"/>
        <v>2942770.0799999996</v>
      </c>
      <c r="H24" s="62">
        <f t="shared" si="3"/>
        <v>12.793703762917991</v>
      </c>
      <c r="I24" s="53">
        <v>4460817</v>
      </c>
      <c r="J24" s="61">
        <f t="shared" si="4"/>
        <v>19.933731142502129</v>
      </c>
      <c r="K24" s="53">
        <v>164424</v>
      </c>
      <c r="L24" s="60">
        <f t="shared" si="5"/>
        <v>10.080991765939315</v>
      </c>
      <c r="M24" s="53">
        <f t="shared" si="6"/>
        <v>4625241</v>
      </c>
      <c r="N24" s="62">
        <f t="shared" si="7"/>
        <v>19.264401441043759</v>
      </c>
    </row>
    <row r="25" spans="1:14" x14ac:dyDescent="0.25">
      <c r="A25" s="3"/>
      <c r="B25" s="4" t="s">
        <v>56</v>
      </c>
      <c r="C25" s="10">
        <f t="shared" ref="C25:F25" si="8">SUM(C11:C24)</f>
        <v>21364666.659999996</v>
      </c>
      <c r="D25" s="50">
        <f t="shared" si="8"/>
        <v>100.00000000000003</v>
      </c>
      <c r="E25" s="10">
        <f t="shared" si="8"/>
        <v>1637038.3800000001</v>
      </c>
      <c r="F25" s="51">
        <f t="shared" si="8"/>
        <v>100</v>
      </c>
      <c r="G25" s="65">
        <f>SUM(G11:G24)+0.6</f>
        <v>23001705.640000001</v>
      </c>
      <c r="H25" s="27">
        <f t="shared" ref="H25" si="9">SUM(H11:H24)</f>
        <v>99.999997391497772</v>
      </c>
      <c r="I25" s="10">
        <f t="shared" ref="I25:N25" si="10">SUM(I11:I24)</f>
        <v>22378234</v>
      </c>
      <c r="J25" s="50">
        <f t="shared" si="10"/>
        <v>100</v>
      </c>
      <c r="K25" s="10">
        <f t="shared" si="10"/>
        <v>1631030</v>
      </c>
      <c r="L25" s="51">
        <f t="shared" si="10"/>
        <v>100</v>
      </c>
      <c r="M25" s="10">
        <f>SUM(M11:M24)</f>
        <v>24009264</v>
      </c>
      <c r="N25" s="27">
        <f t="shared" si="10"/>
        <v>100</v>
      </c>
    </row>
    <row r="26" spans="1:14" x14ac:dyDescent="0.25"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x14ac:dyDescent="0.25">
      <c r="D27" s="42"/>
      <c r="J27" s="42"/>
    </row>
    <row r="28" spans="1:14" x14ac:dyDescent="0.25">
      <c r="B28" s="43" t="s">
        <v>79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2"/>
      <c r="I31" s="32"/>
    </row>
    <row r="32" spans="1:14" x14ac:dyDescent="0.25">
      <c r="C32" s="6"/>
      <c r="D32" s="6"/>
      <c r="E32" s="17"/>
      <c r="G32" s="17"/>
      <c r="I32" s="6"/>
      <c r="J32" s="6"/>
      <c r="K32" s="17"/>
      <c r="M32" s="17"/>
    </row>
    <row r="33" spans="2:9" x14ac:dyDescent="0.25">
      <c r="C33" s="33"/>
      <c r="I33" s="33"/>
    </row>
    <row r="35" spans="2:9" x14ac:dyDescent="0.25">
      <c r="C35" s="45"/>
      <c r="I35" s="45"/>
    </row>
    <row r="36" spans="2:9" x14ac:dyDescent="0.25">
      <c r="C36" s="45"/>
      <c r="I36" s="45"/>
    </row>
    <row r="42" spans="2:9" x14ac:dyDescent="0.25">
      <c r="B42" s="16"/>
      <c r="C42" s="17"/>
      <c r="I42" s="17"/>
    </row>
    <row r="43" spans="2:9" x14ac:dyDescent="0.25">
      <c r="B43" s="16"/>
      <c r="C43" s="17"/>
      <c r="I43" s="17"/>
    </row>
    <row r="44" spans="2:9" x14ac:dyDescent="0.25">
      <c r="B44" s="16"/>
      <c r="C44" s="17"/>
      <c r="I44" s="17"/>
    </row>
    <row r="45" spans="2:9" x14ac:dyDescent="0.25">
      <c r="B45" s="16"/>
      <c r="C45" s="17"/>
      <c r="I45" s="17"/>
    </row>
    <row r="46" spans="2:9" x14ac:dyDescent="0.25">
      <c r="B46" s="16"/>
      <c r="C46" s="17"/>
      <c r="I46" s="17"/>
    </row>
    <row r="47" spans="2:9" x14ac:dyDescent="0.25">
      <c r="B47" s="16"/>
      <c r="C47" s="17"/>
      <c r="I47" s="17"/>
    </row>
    <row r="48" spans="2:9" x14ac:dyDescent="0.25">
      <c r="B48" s="16"/>
      <c r="C48" s="17"/>
      <c r="I48" s="17"/>
    </row>
    <row r="49" spans="2:9" x14ac:dyDescent="0.25">
      <c r="B49" s="16"/>
      <c r="C49" s="17"/>
      <c r="I49" s="17"/>
    </row>
    <row r="50" spans="2:9" x14ac:dyDescent="0.25">
      <c r="B50" s="16"/>
      <c r="C50" s="17"/>
      <c r="I50" s="17"/>
    </row>
    <row r="51" spans="2:9" x14ac:dyDescent="0.25">
      <c r="B51" s="16"/>
      <c r="C51" s="17"/>
      <c r="I51" s="17"/>
    </row>
    <row r="52" spans="2:9" x14ac:dyDescent="0.25">
      <c r="B52" s="16"/>
      <c r="C52" s="17"/>
      <c r="I52" s="17"/>
    </row>
    <row r="53" spans="2:9" x14ac:dyDescent="0.25">
      <c r="B53" s="16"/>
      <c r="C53" s="17"/>
      <c r="I53" s="17"/>
    </row>
    <row r="54" spans="2:9" x14ac:dyDescent="0.25">
      <c r="B54" s="16"/>
      <c r="C54" s="17"/>
      <c r="I54" s="17"/>
    </row>
    <row r="55" spans="2:9" x14ac:dyDescent="0.25">
      <c r="B55" s="17"/>
      <c r="C55" s="6"/>
      <c r="I55" s="6"/>
    </row>
    <row r="56" spans="2:9" x14ac:dyDescent="0.25">
      <c r="B56" s="17"/>
      <c r="C56" s="17"/>
      <c r="I56" s="17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G11:G24 E16:E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31.01.2026.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9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7" t="s">
        <v>58</v>
      </c>
      <c r="B7" s="90" t="s">
        <v>10</v>
      </c>
      <c r="C7" s="93" t="s">
        <v>54</v>
      </c>
      <c r="D7" s="93"/>
      <c r="E7" s="93"/>
      <c r="F7" s="93"/>
      <c r="G7" s="93"/>
      <c r="H7" s="93" t="s">
        <v>55</v>
      </c>
      <c r="I7" s="93"/>
      <c r="J7" s="93"/>
      <c r="K7" s="93"/>
      <c r="L7" s="94"/>
    </row>
    <row r="8" spans="1:12" ht="21" customHeight="1" x14ac:dyDescent="0.25">
      <c r="A8" s="88"/>
      <c r="B8" s="95"/>
      <c r="C8" s="97" t="s">
        <v>26</v>
      </c>
      <c r="D8" s="97"/>
      <c r="E8" s="98" t="s">
        <v>59</v>
      </c>
      <c r="F8" s="95" t="s">
        <v>57</v>
      </c>
      <c r="G8" s="95"/>
      <c r="H8" s="97" t="s">
        <v>26</v>
      </c>
      <c r="I8" s="97"/>
      <c r="J8" s="98" t="s">
        <v>60</v>
      </c>
      <c r="K8" s="95" t="s">
        <v>57</v>
      </c>
      <c r="L8" s="96"/>
    </row>
    <row r="9" spans="1:12" ht="18.75" customHeight="1" thickBot="1" x14ac:dyDescent="0.3">
      <c r="A9" s="89"/>
      <c r="B9" s="92"/>
      <c r="C9" s="44" t="s">
        <v>64</v>
      </c>
      <c r="D9" s="44" t="s">
        <v>73</v>
      </c>
      <c r="E9" s="99"/>
      <c r="F9" s="30" t="s">
        <v>66</v>
      </c>
      <c r="G9" s="30" t="s">
        <v>74</v>
      </c>
      <c r="H9" s="54" t="s">
        <v>64</v>
      </c>
      <c r="I9" s="54" t="s">
        <v>73</v>
      </c>
      <c r="J9" s="99"/>
      <c r="K9" s="30" t="s">
        <v>66</v>
      </c>
      <c r="L9" s="31" t="s">
        <v>74</v>
      </c>
    </row>
    <row r="10" spans="1:12" x14ac:dyDescent="0.25">
      <c r="A10" s="14" t="s">
        <v>27</v>
      </c>
      <c r="B10" s="7" t="s">
        <v>62</v>
      </c>
      <c r="C10" s="53">
        <v>3039678</v>
      </c>
      <c r="D10" s="53"/>
      <c r="E10" s="39">
        <f t="shared" ref="E10:E31" si="0">IFERROR((D10-C10)/C$37*100, "-")</f>
        <v>-2.5515316893388253</v>
      </c>
      <c r="F10" s="39">
        <f t="shared" ref="F10:F20" si="1">C10/C$37*100</f>
        <v>2.5515316893388253</v>
      </c>
      <c r="G10" s="40" t="e">
        <f t="shared" ref="G10:G20" si="2">D10/D$37*100</f>
        <v>#DIV/0!</v>
      </c>
      <c r="H10" s="53">
        <v>19190</v>
      </c>
      <c r="I10" s="53"/>
      <c r="J10" s="11">
        <f t="shared" ref="J10:J36" si="3">IFERROR((I10-H10)/H$37*100, "-")</f>
        <v>-9.4089077988813843E-2</v>
      </c>
      <c r="K10" s="11">
        <f t="shared" ref="K10:K36" si="4">H10/H$37*100</f>
        <v>9.4089077988813843E-2</v>
      </c>
      <c r="L10" s="26" t="e">
        <f t="shared" ref="L10:L36" si="5">I10/I$37*100</f>
        <v>#DIV/0!</v>
      </c>
    </row>
    <row r="11" spans="1:12" x14ac:dyDescent="0.25">
      <c r="A11" s="14" t="s">
        <v>28</v>
      </c>
      <c r="B11" s="7" t="s">
        <v>0</v>
      </c>
      <c r="C11" s="53">
        <v>3186682</v>
      </c>
      <c r="D11" s="53"/>
      <c r="E11" s="39">
        <f t="shared" si="0"/>
        <v>-2.6749281031890968</v>
      </c>
      <c r="F11" s="39">
        <f t="shared" si="1"/>
        <v>2.6749281031890968</v>
      </c>
      <c r="G11" s="40" t="e">
        <f t="shared" si="2"/>
        <v>#DIV/0!</v>
      </c>
      <c r="H11" s="53">
        <v>0</v>
      </c>
      <c r="I11" s="53"/>
      <c r="J11" s="11">
        <f t="shared" si="3"/>
        <v>0</v>
      </c>
      <c r="K11" s="11">
        <f t="shared" si="4"/>
        <v>0</v>
      </c>
      <c r="L11" s="26" t="e">
        <f t="shared" si="5"/>
        <v>#DIV/0!</v>
      </c>
    </row>
    <row r="12" spans="1:12" x14ac:dyDescent="0.25">
      <c r="A12" s="14" t="s">
        <v>29</v>
      </c>
      <c r="B12" s="7" t="s">
        <v>21</v>
      </c>
      <c r="C12" s="53">
        <v>8296822</v>
      </c>
      <c r="D12" s="53"/>
      <c r="E12" s="39">
        <f t="shared" si="0"/>
        <v>-6.9644232888495212</v>
      </c>
      <c r="F12" s="39">
        <f t="shared" si="1"/>
        <v>6.9644232888495212</v>
      </c>
      <c r="G12" s="40" t="e">
        <f t="shared" si="2"/>
        <v>#DIV/0!</v>
      </c>
      <c r="H12" s="53">
        <v>0</v>
      </c>
      <c r="I12" s="53"/>
      <c r="J12" s="11">
        <f t="shared" si="3"/>
        <v>0</v>
      </c>
      <c r="K12" s="11">
        <f t="shared" si="4"/>
        <v>0</v>
      </c>
      <c r="L12" s="26" t="e">
        <f t="shared" si="5"/>
        <v>#DIV/0!</v>
      </c>
    </row>
    <row r="13" spans="1:12" x14ac:dyDescent="0.25">
      <c r="A13" s="14" t="s">
        <v>30</v>
      </c>
      <c r="B13" s="7" t="s">
        <v>12</v>
      </c>
      <c r="C13" s="53">
        <v>8438781</v>
      </c>
      <c r="D13" s="53"/>
      <c r="E13" s="39">
        <f t="shared" si="0"/>
        <v>-7.0835848865867979</v>
      </c>
      <c r="F13" s="39">
        <f t="shared" si="1"/>
        <v>7.0835848865867979</v>
      </c>
      <c r="G13" s="40" t="e">
        <f t="shared" si="2"/>
        <v>#DIV/0!</v>
      </c>
      <c r="H13" s="53">
        <v>0</v>
      </c>
      <c r="I13" s="53"/>
      <c r="J13" s="11">
        <f t="shared" si="3"/>
        <v>0</v>
      </c>
      <c r="K13" s="11">
        <f t="shared" si="4"/>
        <v>0</v>
      </c>
      <c r="L13" s="26" t="e">
        <f t="shared" si="5"/>
        <v>#DIV/0!</v>
      </c>
    </row>
    <row r="14" spans="1:12" x14ac:dyDescent="0.25">
      <c r="A14" s="14" t="s">
        <v>31</v>
      </c>
      <c r="B14" s="7" t="s">
        <v>1</v>
      </c>
      <c r="C14" s="53">
        <v>271963</v>
      </c>
      <c r="D14" s="53"/>
      <c r="E14" s="39">
        <f t="shared" si="0"/>
        <v>-0.2282880663108576</v>
      </c>
      <c r="F14" s="39">
        <f t="shared" si="1"/>
        <v>0.2282880663108576</v>
      </c>
      <c r="G14" s="40" t="e">
        <f t="shared" si="2"/>
        <v>#DIV/0!</v>
      </c>
      <c r="H14" s="53">
        <v>0</v>
      </c>
      <c r="I14" s="53"/>
      <c r="J14" s="11">
        <f t="shared" si="3"/>
        <v>0</v>
      </c>
      <c r="K14" s="11">
        <f t="shared" si="4"/>
        <v>0</v>
      </c>
      <c r="L14" s="26" t="e">
        <f t="shared" si="5"/>
        <v>#DIV/0!</v>
      </c>
    </row>
    <row r="15" spans="1:12" x14ac:dyDescent="0.25">
      <c r="A15" s="14" t="s">
        <v>32</v>
      </c>
      <c r="B15" s="7" t="s">
        <v>24</v>
      </c>
      <c r="C15" s="53">
        <v>1249854</v>
      </c>
      <c r="D15" s="53"/>
      <c r="E15" s="39">
        <f t="shared" si="0"/>
        <v>-1.0491381284619254</v>
      </c>
      <c r="F15" s="39">
        <f t="shared" si="1"/>
        <v>1.0491381284619254</v>
      </c>
      <c r="G15" s="40" t="e">
        <f t="shared" si="2"/>
        <v>#DIV/0!</v>
      </c>
      <c r="H15" s="53">
        <v>0</v>
      </c>
      <c r="I15" s="53"/>
      <c r="J15" s="11">
        <f t="shared" si="3"/>
        <v>0</v>
      </c>
      <c r="K15" s="11">
        <f t="shared" si="4"/>
        <v>0</v>
      </c>
      <c r="L15" s="26" t="e">
        <f t="shared" si="5"/>
        <v>#DIV/0!</v>
      </c>
    </row>
    <row r="16" spans="1:12" x14ac:dyDescent="0.25">
      <c r="A16" s="14" t="s">
        <v>33</v>
      </c>
      <c r="B16" s="7" t="s">
        <v>2</v>
      </c>
      <c r="C16" s="53">
        <v>1272183</v>
      </c>
      <c r="D16" s="53"/>
      <c r="E16" s="39">
        <f t="shared" si="0"/>
        <v>-1.0678812818785857</v>
      </c>
      <c r="F16" s="39">
        <f t="shared" si="1"/>
        <v>1.0678812818785857</v>
      </c>
      <c r="G16" s="40" t="e">
        <f t="shared" si="2"/>
        <v>#DIV/0!</v>
      </c>
      <c r="H16" s="53">
        <v>81886</v>
      </c>
      <c r="I16" s="53"/>
      <c r="J16" s="11">
        <f t="shared" si="3"/>
        <v>-0.40148922564835904</v>
      </c>
      <c r="K16" s="11">
        <f t="shared" si="4"/>
        <v>0.40148922564835904</v>
      </c>
      <c r="L16" s="26" t="e">
        <f t="shared" si="5"/>
        <v>#DIV/0!</v>
      </c>
    </row>
    <row r="17" spans="1:12" x14ac:dyDescent="0.25">
      <c r="A17" s="14" t="s">
        <v>34</v>
      </c>
      <c r="B17" s="7" t="s">
        <v>13</v>
      </c>
      <c r="C17" s="53">
        <v>12058470</v>
      </c>
      <c r="D17" s="53"/>
      <c r="E17" s="39">
        <f t="shared" si="0"/>
        <v>-10.121982765918478</v>
      </c>
      <c r="F17" s="39">
        <f t="shared" si="1"/>
        <v>10.121982765918478</v>
      </c>
      <c r="G17" s="40" t="e">
        <f t="shared" si="2"/>
        <v>#DIV/0!</v>
      </c>
      <c r="H17" s="53">
        <v>0</v>
      </c>
      <c r="I17" s="53"/>
      <c r="J17" s="11">
        <f t="shared" si="3"/>
        <v>0</v>
      </c>
      <c r="K17" s="11">
        <f t="shared" si="4"/>
        <v>0</v>
      </c>
      <c r="L17" s="26" t="e">
        <f t="shared" si="5"/>
        <v>#DIV/0!</v>
      </c>
    </row>
    <row r="18" spans="1:12" x14ac:dyDescent="0.25">
      <c r="A18" s="14" t="s">
        <v>35</v>
      </c>
      <c r="B18" s="7" t="s">
        <v>14</v>
      </c>
      <c r="C18" s="53">
        <v>11961445</v>
      </c>
      <c r="D18" s="53"/>
      <c r="E18" s="39">
        <f t="shared" si="0"/>
        <v>-10.040539151773132</v>
      </c>
      <c r="F18" s="39">
        <f t="shared" si="1"/>
        <v>10.040539151773132</v>
      </c>
      <c r="G18" s="40" t="e">
        <f t="shared" si="2"/>
        <v>#DIV/0!</v>
      </c>
      <c r="H18" s="53">
        <v>339667</v>
      </c>
      <c r="I18" s="53"/>
      <c r="J18" s="11">
        <f t="shared" si="3"/>
        <v>-1.6653962925078911</v>
      </c>
      <c r="K18" s="11">
        <f t="shared" si="4"/>
        <v>1.6653962925078911</v>
      </c>
      <c r="L18" s="26" t="e">
        <f t="shared" si="5"/>
        <v>#DIV/0!</v>
      </c>
    </row>
    <row r="19" spans="1:12" x14ac:dyDescent="0.25">
      <c r="A19" s="14" t="s">
        <v>36</v>
      </c>
      <c r="B19" s="7" t="s">
        <v>3</v>
      </c>
      <c r="C19" s="53">
        <v>4011785</v>
      </c>
      <c r="D19" s="53"/>
      <c r="E19" s="39">
        <f t="shared" si="0"/>
        <v>-3.3675266124616363</v>
      </c>
      <c r="F19" s="39">
        <f t="shared" si="1"/>
        <v>3.3675266124616363</v>
      </c>
      <c r="G19" s="40" t="e">
        <f t="shared" si="2"/>
        <v>#DIV/0!</v>
      </c>
      <c r="H19" s="53">
        <v>0</v>
      </c>
      <c r="I19" s="53"/>
      <c r="J19" s="11">
        <f t="shared" si="3"/>
        <v>0</v>
      </c>
      <c r="K19" s="11">
        <f t="shared" si="4"/>
        <v>0</v>
      </c>
      <c r="L19" s="26" t="e">
        <f t="shared" si="5"/>
        <v>#DIV/0!</v>
      </c>
    </row>
    <row r="20" spans="1:12" x14ac:dyDescent="0.25">
      <c r="A20" s="14" t="s">
        <v>37</v>
      </c>
      <c r="B20" s="7" t="s">
        <v>23</v>
      </c>
      <c r="C20" s="53">
        <v>4551106</v>
      </c>
      <c r="D20" s="53"/>
      <c r="E20" s="39">
        <f t="shared" si="0"/>
        <v>-3.8202372687304593</v>
      </c>
      <c r="F20" s="39">
        <f t="shared" si="1"/>
        <v>3.8202372687304593</v>
      </c>
      <c r="G20" s="40" t="e">
        <f t="shared" si="2"/>
        <v>#DIV/0!</v>
      </c>
      <c r="H20" s="53">
        <v>0</v>
      </c>
      <c r="I20" s="53"/>
      <c r="J20" s="11">
        <f t="shared" si="3"/>
        <v>0</v>
      </c>
      <c r="K20" s="11">
        <f t="shared" si="4"/>
        <v>0</v>
      </c>
      <c r="L20" s="26" t="e">
        <f t="shared" si="5"/>
        <v>#DIV/0!</v>
      </c>
    </row>
    <row r="21" spans="1:12" x14ac:dyDescent="0.25">
      <c r="A21" s="14" t="s">
        <v>38</v>
      </c>
      <c r="B21" s="7" t="s">
        <v>4</v>
      </c>
      <c r="C21" s="53">
        <v>18948</v>
      </c>
      <c r="D21" s="53"/>
      <c r="E21" s="39">
        <f t="shared" si="0"/>
        <v>-1.5905113123690095E-2</v>
      </c>
      <c r="F21" s="39" t="s">
        <v>71</v>
      </c>
      <c r="G21" s="40" t="e">
        <f t="shared" ref="G21:G31" si="6">D21/D$37*100</f>
        <v>#DIV/0!</v>
      </c>
      <c r="H21" s="53">
        <v>0</v>
      </c>
      <c r="I21" s="53"/>
      <c r="J21" s="11">
        <f t="shared" si="3"/>
        <v>0</v>
      </c>
      <c r="K21" s="11">
        <f t="shared" si="4"/>
        <v>0</v>
      </c>
      <c r="L21" s="26" t="e">
        <f t="shared" si="5"/>
        <v>#DIV/0!</v>
      </c>
    </row>
    <row r="22" spans="1:12" x14ac:dyDescent="0.25">
      <c r="A22" s="14" t="s">
        <v>39</v>
      </c>
      <c r="B22" s="7" t="s">
        <v>16</v>
      </c>
      <c r="C22" s="53">
        <v>3379</v>
      </c>
      <c r="D22" s="53"/>
      <c r="E22" s="39">
        <f t="shared" si="0"/>
        <v>-2.8363614758786593E-3</v>
      </c>
      <c r="F22" s="39">
        <f t="shared" ref="F22:F27" si="7">C22/C$37*100</f>
        <v>2.8363614758786593E-3</v>
      </c>
      <c r="G22" s="40" t="e">
        <f t="shared" si="6"/>
        <v>#DIV/0!</v>
      </c>
      <c r="H22" s="53">
        <v>9059851</v>
      </c>
      <c r="I22" s="53"/>
      <c r="J22" s="11">
        <f t="shared" si="3"/>
        <v>-44.420689281189837</v>
      </c>
      <c r="K22" s="11">
        <f t="shared" si="4"/>
        <v>44.420689281189837</v>
      </c>
      <c r="L22" s="26" t="e">
        <f t="shared" si="5"/>
        <v>#DIV/0!</v>
      </c>
    </row>
    <row r="23" spans="1:12" x14ac:dyDescent="0.25">
      <c r="A23" s="14" t="s">
        <v>40</v>
      </c>
      <c r="B23" s="7" t="s">
        <v>17</v>
      </c>
      <c r="C23" s="53">
        <v>2000918</v>
      </c>
      <c r="D23" s="53"/>
      <c r="E23" s="39">
        <f t="shared" si="0"/>
        <v>-1.6795876684202946</v>
      </c>
      <c r="F23" s="39">
        <f t="shared" si="7"/>
        <v>1.6795876684202946</v>
      </c>
      <c r="G23" s="40" t="e">
        <f t="shared" si="6"/>
        <v>#DIV/0!</v>
      </c>
      <c r="H23" s="53">
        <v>0</v>
      </c>
      <c r="I23" s="53"/>
      <c r="J23" s="11">
        <f t="shared" si="3"/>
        <v>0</v>
      </c>
      <c r="K23" s="11">
        <f t="shared" si="4"/>
        <v>0</v>
      </c>
      <c r="L23" s="26" t="e">
        <f t="shared" si="5"/>
        <v>#DIV/0!</v>
      </c>
    </row>
    <row r="24" spans="1:12" x14ac:dyDescent="0.25">
      <c r="A24" s="14" t="s">
        <v>41</v>
      </c>
      <c r="B24" s="7" t="s">
        <v>18</v>
      </c>
      <c r="C24" s="53">
        <v>5584029</v>
      </c>
      <c r="D24" s="53"/>
      <c r="E24" s="39">
        <f t="shared" si="0"/>
        <v>-4.6872816619678108</v>
      </c>
      <c r="F24" s="39">
        <f t="shared" si="7"/>
        <v>4.6872816619678108</v>
      </c>
      <c r="G24" s="40" t="e">
        <f t="shared" si="6"/>
        <v>#DIV/0!</v>
      </c>
      <c r="H24" s="53">
        <v>0</v>
      </c>
      <c r="I24" s="53"/>
      <c r="J24" s="11">
        <f t="shared" si="3"/>
        <v>0</v>
      </c>
      <c r="K24" s="11">
        <f t="shared" si="4"/>
        <v>0</v>
      </c>
      <c r="L24" s="26" t="e">
        <f t="shared" si="5"/>
        <v>#DIV/0!</v>
      </c>
    </row>
    <row r="25" spans="1:12" x14ac:dyDescent="0.25">
      <c r="A25" s="14" t="s">
        <v>42</v>
      </c>
      <c r="B25" s="7" t="s">
        <v>19</v>
      </c>
      <c r="C25" s="53">
        <v>7953411</v>
      </c>
      <c r="D25" s="53"/>
      <c r="E25" s="39">
        <f t="shared" si="0"/>
        <v>-6.6761611607663713</v>
      </c>
      <c r="F25" s="39">
        <f t="shared" si="7"/>
        <v>6.6761611607663713</v>
      </c>
      <c r="G25" s="40" t="e">
        <f t="shared" si="6"/>
        <v>#DIV/0!</v>
      </c>
      <c r="H25" s="53">
        <v>0</v>
      </c>
      <c r="I25" s="53"/>
      <c r="J25" s="11">
        <f t="shared" si="3"/>
        <v>0</v>
      </c>
      <c r="K25" s="11">
        <f t="shared" si="4"/>
        <v>0</v>
      </c>
      <c r="L25" s="26" t="e">
        <f t="shared" si="5"/>
        <v>#DIV/0!</v>
      </c>
    </row>
    <row r="26" spans="1:12" x14ac:dyDescent="0.25">
      <c r="A26" s="14" t="s">
        <v>43</v>
      </c>
      <c r="B26" s="7" t="s">
        <v>11</v>
      </c>
      <c r="C26" s="53">
        <v>11088269</v>
      </c>
      <c r="D26" s="53"/>
      <c r="E26" s="39">
        <f t="shared" si="0"/>
        <v>-9.3075877554837501</v>
      </c>
      <c r="F26" s="39">
        <f t="shared" si="7"/>
        <v>9.3075877554837501</v>
      </c>
      <c r="G26" s="40" t="e">
        <f t="shared" si="6"/>
        <v>#DIV/0!</v>
      </c>
      <c r="H26" s="53">
        <v>0</v>
      </c>
      <c r="I26" s="53"/>
      <c r="J26" s="11">
        <f t="shared" si="3"/>
        <v>0</v>
      </c>
      <c r="K26" s="11">
        <f t="shared" si="4"/>
        <v>0</v>
      </c>
      <c r="L26" s="26" t="e">
        <f t="shared" si="5"/>
        <v>#DIV/0!</v>
      </c>
    </row>
    <row r="27" spans="1:12" x14ac:dyDescent="0.25">
      <c r="A27" s="14" t="s">
        <v>44</v>
      </c>
      <c r="B27" s="7" t="s">
        <v>15</v>
      </c>
      <c r="C27" s="53">
        <v>5068502</v>
      </c>
      <c r="D27" s="53"/>
      <c r="E27" s="39">
        <f t="shared" si="0"/>
        <v>-4.2545438926350805</v>
      </c>
      <c r="F27" s="39">
        <f t="shared" si="7"/>
        <v>4.2545438926350805</v>
      </c>
      <c r="G27" s="40" t="e">
        <f t="shared" si="6"/>
        <v>#DIV/0!</v>
      </c>
      <c r="H27" s="53">
        <v>0</v>
      </c>
      <c r="I27" s="53"/>
      <c r="J27" s="11">
        <f t="shared" si="3"/>
        <v>0</v>
      </c>
      <c r="K27" s="11">
        <f t="shared" si="4"/>
        <v>0</v>
      </c>
      <c r="L27" s="26" t="e">
        <f t="shared" si="5"/>
        <v>#DIV/0!</v>
      </c>
    </row>
    <row r="28" spans="1:12" x14ac:dyDescent="0.25">
      <c r="A28" s="14" t="s">
        <v>45</v>
      </c>
      <c r="B28" s="7" t="s">
        <v>65</v>
      </c>
      <c r="C28" s="53">
        <v>3457671</v>
      </c>
      <c r="D28" s="53"/>
      <c r="E28" s="39">
        <f t="shared" si="0"/>
        <v>-2.9023985855764547</v>
      </c>
      <c r="F28" s="39" t="s">
        <v>71</v>
      </c>
      <c r="G28" s="40" t="e">
        <f t="shared" si="6"/>
        <v>#DIV/0!</v>
      </c>
      <c r="H28" s="53">
        <v>0</v>
      </c>
      <c r="I28" s="53"/>
      <c r="J28" s="11">
        <f t="shared" si="3"/>
        <v>0</v>
      </c>
      <c r="K28" s="11">
        <f t="shared" si="4"/>
        <v>0</v>
      </c>
      <c r="L28" s="26" t="e">
        <f t="shared" si="5"/>
        <v>#DIV/0!</v>
      </c>
    </row>
    <row r="29" spans="1:12" x14ac:dyDescent="0.25">
      <c r="A29" s="14" t="s">
        <v>46</v>
      </c>
      <c r="B29" s="7" t="s">
        <v>22</v>
      </c>
      <c r="C29" s="53">
        <v>1858403</v>
      </c>
      <c r="D29" s="53"/>
      <c r="E29" s="39">
        <f t="shared" si="0"/>
        <v>-1.5599593595316155</v>
      </c>
      <c r="F29" s="39">
        <f>C29/C$37*100</f>
        <v>1.5599593595316155</v>
      </c>
      <c r="G29" s="40" t="e">
        <f t="shared" si="6"/>
        <v>#DIV/0!</v>
      </c>
      <c r="H29" s="53">
        <v>0</v>
      </c>
      <c r="I29" s="53"/>
      <c r="J29" s="11">
        <f t="shared" si="3"/>
        <v>0</v>
      </c>
      <c r="K29" s="11">
        <f t="shared" si="4"/>
        <v>0</v>
      </c>
      <c r="L29" s="26" t="e">
        <f t="shared" si="5"/>
        <v>#DIV/0!</v>
      </c>
    </row>
    <row r="30" spans="1:12" x14ac:dyDescent="0.25">
      <c r="A30" s="14" t="s">
        <v>47</v>
      </c>
      <c r="B30" s="7" t="s">
        <v>72</v>
      </c>
      <c r="C30" s="53">
        <v>1320766</v>
      </c>
      <c r="D30" s="53"/>
      <c r="E30" s="39">
        <f t="shared" si="0"/>
        <v>-1.1086622672537298</v>
      </c>
      <c r="F30" s="39">
        <f>C30/C$37*100</f>
        <v>1.1086622672537298</v>
      </c>
      <c r="G30" s="40" t="e">
        <f t="shared" si="6"/>
        <v>#DIV/0!</v>
      </c>
      <c r="H30" s="53">
        <v>0</v>
      </c>
      <c r="I30" s="53"/>
      <c r="J30" s="11">
        <f t="shared" si="3"/>
        <v>0</v>
      </c>
      <c r="K30" s="11">
        <f t="shared" si="4"/>
        <v>0</v>
      </c>
      <c r="L30" s="26" t="e">
        <f t="shared" si="5"/>
        <v>#DIV/0!</v>
      </c>
    </row>
    <row r="31" spans="1:12" x14ac:dyDescent="0.25">
      <c r="A31" s="14" t="s">
        <v>48</v>
      </c>
      <c r="B31" s="7" t="s">
        <v>20</v>
      </c>
      <c r="C31" s="53">
        <v>5541737</v>
      </c>
      <c r="D31" s="53"/>
      <c r="E31" s="39">
        <f t="shared" si="0"/>
        <v>-4.6517813957535878</v>
      </c>
      <c r="F31" s="39">
        <f>C31/C$37*100</f>
        <v>4.6517813957535878</v>
      </c>
      <c r="G31" s="40" t="e">
        <f t="shared" si="6"/>
        <v>#DIV/0!</v>
      </c>
      <c r="H31" s="53">
        <v>0</v>
      </c>
      <c r="I31" s="53"/>
      <c r="J31" s="11">
        <f t="shared" si="3"/>
        <v>0</v>
      </c>
      <c r="K31" s="11">
        <f t="shared" si="4"/>
        <v>0</v>
      </c>
      <c r="L31" s="26" t="e">
        <f t="shared" si="5"/>
        <v>#DIV/0!</v>
      </c>
    </row>
    <row r="32" spans="1:12" x14ac:dyDescent="0.25">
      <c r="A32" s="14" t="s">
        <v>49</v>
      </c>
      <c r="B32" s="7" t="s">
        <v>6</v>
      </c>
      <c r="C32" s="53">
        <v>0</v>
      </c>
      <c r="D32" s="53"/>
      <c r="E32" s="39"/>
      <c r="F32" s="39" t="s">
        <v>71</v>
      </c>
      <c r="G32" s="40" t="s">
        <v>71</v>
      </c>
      <c r="H32" s="53">
        <v>719841</v>
      </c>
      <c r="I32" s="53"/>
      <c r="J32" s="11">
        <f t="shared" si="3"/>
        <v>-3.5293994782983713</v>
      </c>
      <c r="K32" s="11">
        <f t="shared" si="4"/>
        <v>3.5293994782983713</v>
      </c>
      <c r="L32" s="26" t="e">
        <f t="shared" si="5"/>
        <v>#DIV/0!</v>
      </c>
    </row>
    <row r="33" spans="1:12" x14ac:dyDescent="0.25">
      <c r="A33" s="14" t="s">
        <v>50</v>
      </c>
      <c r="B33" s="7" t="s">
        <v>7</v>
      </c>
      <c r="C33" s="53">
        <v>2371787</v>
      </c>
      <c r="D33" s="53"/>
      <c r="E33" s="39">
        <f>IFERROR((D33-C33)/C$37*100, "-")</f>
        <v>-1.9908982763509375</v>
      </c>
      <c r="F33" s="39">
        <f>C33/C$37*100</f>
        <v>1.9908982763509375</v>
      </c>
      <c r="G33" s="40" t="e">
        <f>D33/D$37*100</f>
        <v>#DIV/0!</v>
      </c>
      <c r="H33" s="53">
        <v>4572198</v>
      </c>
      <c r="I33" s="53"/>
      <c r="J33" s="11">
        <f t="shared" si="3"/>
        <v>-22.417607827113013</v>
      </c>
      <c r="K33" s="11">
        <f t="shared" si="4"/>
        <v>22.417607827113013</v>
      </c>
      <c r="L33" s="26" t="e">
        <f t="shared" si="5"/>
        <v>#DIV/0!</v>
      </c>
    </row>
    <row r="34" spans="1:12" x14ac:dyDescent="0.25">
      <c r="A34" s="14" t="s">
        <v>51</v>
      </c>
      <c r="B34" s="7" t="s">
        <v>8</v>
      </c>
      <c r="C34" s="53">
        <v>0</v>
      </c>
      <c r="D34" s="53"/>
      <c r="E34" s="39">
        <f>IFERROR((D34-C34)/C$37*100, "-")</f>
        <v>0</v>
      </c>
      <c r="F34" s="39">
        <f>C34/C$37*100</f>
        <v>0</v>
      </c>
      <c r="G34" s="40" t="s">
        <v>71</v>
      </c>
      <c r="H34" s="53">
        <v>0</v>
      </c>
      <c r="I34" s="53"/>
      <c r="J34" s="11">
        <f t="shared" si="3"/>
        <v>0</v>
      </c>
      <c r="K34" s="11">
        <f t="shared" si="4"/>
        <v>0</v>
      </c>
      <c r="L34" s="26" t="e">
        <f t="shared" si="5"/>
        <v>#DIV/0!</v>
      </c>
    </row>
    <row r="35" spans="1:12" x14ac:dyDescent="0.25">
      <c r="A35" s="14" t="s">
        <v>52</v>
      </c>
      <c r="B35" s="7" t="s">
        <v>67</v>
      </c>
      <c r="C35" s="53">
        <v>77369</v>
      </c>
      <c r="D35" s="53"/>
      <c r="E35" s="39">
        <f>IFERROR((D35-C35)/C$37*100, "-")</f>
        <v>-6.4944199771309857E-2</v>
      </c>
      <c r="F35" s="39">
        <f>C35/C$37*100</f>
        <v>6.4944199771309857E-2</v>
      </c>
      <c r="G35" s="40" t="e">
        <f>D35/D$37*100</f>
        <v>#DIV/0!</v>
      </c>
      <c r="H35" s="53">
        <v>4223449</v>
      </c>
      <c r="I35" s="53"/>
      <c r="J35" s="11">
        <f t="shared" si="3"/>
        <v>-20.707682248190611</v>
      </c>
      <c r="K35" s="11">
        <f t="shared" si="4"/>
        <v>20.707682248190611</v>
      </c>
      <c r="L35" s="26" t="e">
        <f t="shared" si="5"/>
        <v>#DIV/0!</v>
      </c>
    </row>
    <row r="36" spans="1:12" x14ac:dyDescent="0.25">
      <c r="A36" s="14" t="s">
        <v>53</v>
      </c>
      <c r="B36" s="7" t="s">
        <v>25</v>
      </c>
      <c r="C36" s="53">
        <v>14447543</v>
      </c>
      <c r="D36" s="53"/>
      <c r="E36" s="39">
        <f>IFERROR((D36-C36)/C$37*100, "-")</f>
        <v>-12.127391058390174</v>
      </c>
      <c r="F36" s="39">
        <f>C36/C$37*100</f>
        <v>12.127391058390174</v>
      </c>
      <c r="G36" s="40" t="e">
        <f>D36/D$37*100</f>
        <v>#DIV/0!</v>
      </c>
      <c r="H36" s="53">
        <v>1379484</v>
      </c>
      <c r="I36" s="53"/>
      <c r="J36" s="11">
        <f t="shared" si="3"/>
        <v>-6.7636465690630994</v>
      </c>
      <c r="K36" s="11">
        <f t="shared" si="4"/>
        <v>6.7636465690630994</v>
      </c>
      <c r="L36" s="26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0">
        <f>SUM(F10:F36)</f>
        <v>97.081696301299857</v>
      </c>
      <c r="G37" s="50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0">
        <f>SUM(K10:K36)</f>
        <v>100</v>
      </c>
      <c r="L37" s="51" t="e">
        <f>SUM(L10:L36)</f>
        <v>#DIV/0!</v>
      </c>
    </row>
    <row r="38" spans="1:12" x14ac:dyDescent="0.25"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2" x14ac:dyDescent="0.25">
      <c r="G39" s="42"/>
    </row>
    <row r="40" spans="1:12" x14ac:dyDescent="0.25">
      <c r="B40" s="43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2"/>
      <c r="D43" s="32"/>
      <c r="E43" s="6"/>
      <c r="F43" s="6"/>
      <c r="G43" s="6"/>
      <c r="H43" s="32"/>
      <c r="I43" s="32"/>
    </row>
    <row r="44" spans="1:12" x14ac:dyDescent="0.25">
      <c r="C44" s="6"/>
      <c r="D44" s="49"/>
      <c r="E44" s="6"/>
      <c r="F44" s="32"/>
      <c r="G44" s="48"/>
      <c r="H44" s="6"/>
      <c r="I44" s="9"/>
    </row>
    <row r="45" spans="1:12" x14ac:dyDescent="0.25">
      <c r="C45" s="33"/>
      <c r="D45" s="33"/>
      <c r="E45" s="6"/>
      <c r="F45" s="6"/>
    </row>
    <row r="47" spans="1:12" x14ac:dyDescent="0.25">
      <c r="D47" s="45"/>
    </row>
    <row r="48" spans="1:12" x14ac:dyDescent="0.25">
      <c r="C48" s="45"/>
      <c r="D48" s="45"/>
    </row>
    <row r="54" spans="2:3" x14ac:dyDescent="0.25">
      <c r="B54" s="17"/>
      <c r="C54" s="17"/>
    </row>
    <row r="55" spans="2:3" x14ac:dyDescent="0.25">
      <c r="B55" s="17"/>
      <c r="C55" s="17"/>
    </row>
    <row r="56" spans="2:3" x14ac:dyDescent="0.25">
      <c r="B56" s="17"/>
      <c r="C56" s="17"/>
    </row>
    <row r="57" spans="2:3" x14ac:dyDescent="0.25">
      <c r="B57" s="17"/>
      <c r="C57" s="17"/>
    </row>
    <row r="58" spans="2:3" x14ac:dyDescent="0.25">
      <c r="B58" s="17"/>
      <c r="C58" s="17"/>
    </row>
    <row r="59" spans="2:3" x14ac:dyDescent="0.25">
      <c r="B59" s="17"/>
      <c r="C59" s="17"/>
    </row>
    <row r="60" spans="2:3" x14ac:dyDescent="0.25">
      <c r="B60" s="17"/>
      <c r="C60" s="17"/>
    </row>
    <row r="61" spans="2:3" x14ac:dyDescent="0.25">
      <c r="B61" s="17"/>
      <c r="C61" s="17"/>
    </row>
    <row r="62" spans="2:3" x14ac:dyDescent="0.25">
      <c r="B62" s="17"/>
      <c r="C62" s="17"/>
    </row>
    <row r="63" spans="2:3" x14ac:dyDescent="0.25">
      <c r="B63" s="17"/>
      <c r="C63" s="17"/>
    </row>
    <row r="64" spans="2:3" x14ac:dyDescent="0.25">
      <c r="B64" s="17"/>
      <c r="C64" s="17"/>
    </row>
    <row r="65" spans="2:3" x14ac:dyDescent="0.25">
      <c r="B65" s="17"/>
      <c r="C65" s="17"/>
    </row>
    <row r="66" spans="2:3" x14ac:dyDescent="0.25">
      <c r="B66" s="17"/>
      <c r="C66" s="17"/>
    </row>
    <row r="67" spans="2:3" x14ac:dyDescent="0.25">
      <c r="B67" s="6"/>
      <c r="C67" s="6"/>
    </row>
    <row r="68" spans="2:3" x14ac:dyDescent="0.25">
      <c r="B68" s="17"/>
      <c r="C68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2026-03-26T10:40:49Z</cp:lastPrinted>
  <dcterms:created xsi:type="dcterms:W3CDTF">2018-01-08T12:56:16Z</dcterms:created>
  <dcterms:modified xsi:type="dcterms:W3CDTF">2026-03-26T10:42:08Z</dcterms:modified>
</cp:coreProperties>
</file>