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 - 2026\Jezici\"/>
    </mc:Choice>
  </mc:AlternateContent>
  <xr:revisionPtr revIDLastSave="0" documentId="13_ncr:1_{98389D94-10A6-41D5-ABE5-61215575EAB9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23" l="1"/>
  <c r="I29" i="23"/>
  <c r="I34" i="24"/>
  <c r="C35" i="24"/>
  <c r="D23" i="24" s="1"/>
  <c r="E34" i="24"/>
  <c r="D34" i="24"/>
  <c r="C34" i="24"/>
  <c r="E29" i="24"/>
  <c r="E35" i="24" s="1"/>
  <c r="D29" i="24"/>
  <c r="D35" i="24" s="1"/>
  <c r="C29" i="24"/>
  <c r="D24" i="24"/>
  <c r="D18" i="24"/>
  <c r="D12" i="24"/>
  <c r="I34" i="25"/>
  <c r="I29" i="25"/>
  <c r="D30" i="25"/>
  <c r="E29" i="25"/>
  <c r="I11" i="23"/>
  <c r="E34" i="25"/>
  <c r="C34" i="25"/>
  <c r="C29" i="25"/>
  <c r="C35" i="25" s="1"/>
  <c r="D33" i="25" s="1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F11" i="24" l="1"/>
  <c r="F28" i="24"/>
  <c r="F25" i="24"/>
  <c r="F23" i="24"/>
  <c r="F33" i="24"/>
  <c r="F22" i="24"/>
  <c r="F16" i="24"/>
  <c r="F17" i="24"/>
  <c r="F31" i="24"/>
  <c r="F14" i="24"/>
  <c r="F30" i="24"/>
  <c r="F12" i="24"/>
  <c r="F32" i="24"/>
  <c r="F27" i="24"/>
  <c r="F21" i="24"/>
  <c r="F15" i="24"/>
  <c r="F26" i="24"/>
  <c r="F19" i="24"/>
  <c r="F18" i="24"/>
  <c r="F20" i="24"/>
  <c r="F13" i="24"/>
  <c r="F24" i="24"/>
  <c r="F34" i="24"/>
  <c r="D19" i="24"/>
  <c r="D20" i="24"/>
  <c r="D15" i="24"/>
  <c r="D21" i="24"/>
  <c r="D27" i="24"/>
  <c r="D32" i="24"/>
  <c r="D30" i="24"/>
  <c r="D26" i="24"/>
  <c r="D25" i="24"/>
  <c r="D31" i="24"/>
  <c r="D16" i="24"/>
  <c r="D22" i="24"/>
  <c r="D28" i="24"/>
  <c r="D33" i="24"/>
  <c r="F29" i="24"/>
  <c r="D13" i="24"/>
  <c r="D14" i="24"/>
  <c r="D11" i="24"/>
  <c r="D17" i="24"/>
  <c r="D31" i="25"/>
  <c r="D32" i="25"/>
  <c r="D22" i="25"/>
  <c r="D16" i="25"/>
  <c r="D28" i="25"/>
  <c r="D27" i="25"/>
  <c r="D21" i="25"/>
  <c r="D15" i="25"/>
  <c r="D23" i="25"/>
  <c r="D26" i="25"/>
  <c r="D20" i="25"/>
  <c r="D14" i="25"/>
  <c r="D17" i="25"/>
  <c r="D29" i="25"/>
  <c r="D25" i="25"/>
  <c r="D19" i="25"/>
  <c r="D13" i="25"/>
  <c r="D11" i="25"/>
  <c r="D24" i="25"/>
  <c r="D18" i="25"/>
  <c r="D12" i="25"/>
  <c r="D34" i="25"/>
  <c r="E35" i="25"/>
  <c r="E34" i="23"/>
  <c r="C34" i="23"/>
  <c r="C29" i="23"/>
  <c r="E29" i="23"/>
  <c r="E35" i="23" s="1"/>
  <c r="G34" i="24"/>
  <c r="F35" i="24" l="1"/>
  <c r="F33" i="25"/>
  <c r="F32" i="25"/>
  <c r="F31" i="25"/>
  <c r="F30" i="25"/>
  <c r="F34" i="25"/>
  <c r="F28" i="25"/>
  <c r="F22" i="25"/>
  <c r="F16" i="25"/>
  <c r="F27" i="25"/>
  <c r="F21" i="25"/>
  <c r="F15" i="25"/>
  <c r="F26" i="25"/>
  <c r="F20" i="25"/>
  <c r="F14" i="25"/>
  <c r="F18" i="25"/>
  <c r="F17" i="25"/>
  <c r="F25" i="25"/>
  <c r="F19" i="25"/>
  <c r="F13" i="25"/>
  <c r="F12" i="25"/>
  <c r="F23" i="25"/>
  <c r="F24" i="25"/>
  <c r="F11" i="25"/>
  <c r="F29" i="25"/>
  <c r="G35" i="24"/>
  <c r="C35" i="23"/>
  <c r="I35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J29" i="25" l="1"/>
  <c r="H23" i="24"/>
  <c r="G35" i="25"/>
  <c r="G34" i="23"/>
  <c r="I35" i="24"/>
  <c r="J34" i="24" s="1"/>
  <c r="G29" i="23"/>
  <c r="G35" i="23" l="1"/>
  <c r="I35" i="23"/>
  <c r="J30" i="23" s="1"/>
  <c r="H31" i="25"/>
  <c r="H19" i="25"/>
  <c r="H18" i="25"/>
  <c r="H30" i="25"/>
  <c r="H17" i="25"/>
  <c r="H16" i="25"/>
  <c r="H28" i="25"/>
  <c r="H27" i="25"/>
  <c r="H26" i="25"/>
  <c r="H14" i="25"/>
  <c r="H25" i="25"/>
  <c r="H13" i="25"/>
  <c r="H12" i="25"/>
  <c r="H15" i="25"/>
  <c r="H24" i="25"/>
  <c r="H23" i="25"/>
  <c r="H11" i="25"/>
  <c r="H34" i="25"/>
  <c r="H22" i="25"/>
  <c r="H32" i="25"/>
  <c r="H33" i="25"/>
  <c r="H21" i="25"/>
  <c r="H20" i="25"/>
  <c r="H29" i="25"/>
  <c r="J34" i="25"/>
  <c r="J20" i="25"/>
  <c r="J32" i="25"/>
  <c r="J21" i="25"/>
  <c r="J17" i="25"/>
  <c r="J11" i="25"/>
  <c r="J33" i="25"/>
  <c r="J22" i="25"/>
  <c r="J12" i="25"/>
  <c r="J30" i="25"/>
  <c r="J23" i="25"/>
  <c r="J31" i="25"/>
  <c r="J24" i="25"/>
  <c r="J18" i="25"/>
  <c r="J13" i="25"/>
  <c r="J25" i="25"/>
  <c r="J14" i="25"/>
  <c r="J26" i="25"/>
  <c r="J15" i="25"/>
  <c r="J27" i="25"/>
  <c r="J19" i="25"/>
  <c r="J16" i="25"/>
  <c r="J28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J29" i="23" l="1"/>
  <c r="J33" i="23"/>
  <c r="J12" i="23"/>
  <c r="J27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<sst xmlns="http://schemas.openxmlformats.org/spreadsheetml/2006/main" count="210" uniqueCount="64">
  <si>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</si>
  <si>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</si>
  <si>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</si>
  <si>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</si>
  <si>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</si>
  <si>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</si>
  <si>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</si>
  <si>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</si>
  <si>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</si>
  <si>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</si>
  <si>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</si>
  <si>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</si>
  <si>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</si>
  <si>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</si>
  <si>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</si>
  <si>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</si>
  <si>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</si>
  <si>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</si>
  <si>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</si>
  <si>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</si>
  <si>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</si>
  <si>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</si>
  <si>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</si>
  <si>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</si>
  <si>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</si>
  <si>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</si>
  <si>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</si>
  <si>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</si>
  <si>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</si>
  <si>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</si>
  <si>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</si>
  <si>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</si>
  <si>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</si>
  <si>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</si>
  <si>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</si>
  <si>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</si>
  <si>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</si>
  <si>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</si>
  <si>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</si>
  <si>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</si>
  <si>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</si>
  <si>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</si>
  <si>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</si>
  <si>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</si>
  <si>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</si>
  <si>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</si>
  <si>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</si>
  <si>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</si>
  <si>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</si>
  <si>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</si>
  <si>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</si>
  <si>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</si>
  <si>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</si>
  <si>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</si>
  <si>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</si>
  <si>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</si>
  <si>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</si>
  <si>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</si>
  <si>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</si>
  <si>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</si>
  <si>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I-I-2025</t>
  </si>
  <si>
    <t>I-I-2026</t>
  </si>
  <si>
    <t>*Podaci su dati na osnovu nerevidiranih izvještaja društava za sjedištem u Federaciji Bosne i Hercegovine i Republici Srpskoj.</t>
  </si>
  <si>
    <t>BROJ I VRIJEDNOST ISPLAĆENIH ŠTETA PO VRSTAMA OSIGURANJA U BOSNI I HERCEGOVINI*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</si>
</sst>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#,##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3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zoomScale="65" zoomScaleNormal="70" zoomScalePageLayoutView="65" workbookViewId="0">
      <selection activeCell="H38" sqref="H38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63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57" t="s">
        <v>26</v>
      </c>
      <c r="C8" s="57"/>
      <c r="D8" s="57"/>
      <c r="E8" s="57"/>
      <c r="F8" s="57"/>
      <c r="G8" s="57"/>
      <c r="H8" s="57"/>
      <c r="I8" s="57"/>
      <c r="J8" s="60"/>
    </row>
    <row r="9" spans="1:10" ht="38.25" customHeight="1" x14ac:dyDescent="0.25">
      <c r="A9" s="10" t="s">
        <v>52</v>
      </c>
      <c r="B9" s="58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59"/>
      <c r="C10" s="11" t="s">
        <v>60</v>
      </c>
      <c r="D10" s="11" t="s">
        <v>25</v>
      </c>
      <c r="E10" s="11" t="s">
        <v>60</v>
      </c>
      <c r="F10" s="11" t="s">
        <v>25</v>
      </c>
      <c r="G10" s="11" t="s">
        <v>61</v>
      </c>
      <c r="H10" s="11" t="s">
        <v>25</v>
      </c>
      <c r="I10" s="11" t="s">
        <v>61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1281</v>
      </c>
      <c r="D11" s="46">
        <f t="shared" ref="D11:D34" si="0">C11/C$35*100</f>
        <v>8.7000814995925015</v>
      </c>
      <c r="E11" s="24">
        <f>FBiH!E11+RS!E11</f>
        <v>1672325.29</v>
      </c>
      <c r="F11" s="43">
        <f t="shared" ref="F11:F34" si="1">E11/E$35*100</f>
        <v>4.8710195718224227</v>
      </c>
      <c r="G11" s="24">
        <f>FBiH!G11+RS!G11</f>
        <v>1214</v>
      </c>
      <c r="H11" s="53">
        <f t="shared" ref="H11:H34" si="2">G11/G$35*100</f>
        <v>7.3181023569835428</v>
      </c>
      <c r="I11" s="24">
        <f>FBiH!I11+RS!I11</f>
        <v>1692609</v>
      </c>
      <c r="J11" s="43">
        <f>I11/I$35*100</f>
        <v>4.6114837431350191</v>
      </c>
    </row>
    <row r="12" spans="1:10" x14ac:dyDescent="0.25">
      <c r="A12" s="29" t="s">
        <v>1</v>
      </c>
      <c r="B12" s="12" t="s">
        <v>28</v>
      </c>
      <c r="C12" s="24">
        <f>FBiH!C12+RS!C12</f>
        <v>2886</v>
      </c>
      <c r="D12" s="46">
        <f t="shared" si="0"/>
        <v>19.600651996740016</v>
      </c>
      <c r="E12" s="24">
        <f>FBiH!E12+RS!E12</f>
        <v>740725.8</v>
      </c>
      <c r="F12" s="43">
        <f t="shared" si="1"/>
        <v>2.1575287360234929</v>
      </c>
      <c r="G12" s="24">
        <f>FBiH!G12+RS!G12</f>
        <v>4458</v>
      </c>
      <c r="H12" s="43">
        <f t="shared" si="2"/>
        <v>26.873229248297065</v>
      </c>
      <c r="I12" s="24">
        <f>FBiH!I12+RS!I12</f>
        <v>968433</v>
      </c>
      <c r="J12" s="43">
        <f>I12/I$35*100</f>
        <v>2.6384788429078871</v>
      </c>
    </row>
    <row r="13" spans="1:10" x14ac:dyDescent="0.25">
      <c r="A13" s="29" t="s">
        <v>2</v>
      </c>
      <c r="B13" s="12" t="s">
        <v>29</v>
      </c>
      <c r="C13" s="24">
        <f>FBiH!C13+RS!C13</f>
        <v>2315</v>
      </c>
      <c r="D13" s="46">
        <f t="shared" si="0"/>
        <v>15.722629720184733</v>
      </c>
      <c r="E13" s="24">
        <f>FBiH!E13+RS!E13</f>
        <v>5955777.9900000002</v>
      </c>
      <c r="F13" s="43">
        <f t="shared" si="1"/>
        <v>17.347528814037855</v>
      </c>
      <c r="G13" s="24">
        <f>FBiH!G13+RS!G13</f>
        <v>2479</v>
      </c>
      <c r="H13" s="43">
        <f t="shared" si="2"/>
        <v>14.943637350051238</v>
      </c>
      <c r="I13" s="24">
        <f>FBiH!I13+RS!I13</f>
        <v>6431820</v>
      </c>
      <c r="J13" s="43">
        <f t="shared" ref="J13:J34" si="3">I13/I$35*100</f>
        <v>17.523381577653598</v>
      </c>
    </row>
    <row r="14" spans="1:10" x14ac:dyDescent="0.25">
      <c r="A14" s="29" t="s">
        <v>3</v>
      </c>
      <c r="B14" s="12" t="s">
        <v>30</v>
      </c>
      <c r="C14" s="24">
        <f>FBiH!C14+RS!C14</f>
        <v>0</v>
      </c>
      <c r="D14" s="46">
        <f t="shared" si="0"/>
        <v>0</v>
      </c>
      <c r="E14" s="24">
        <f>FBiH!E14+RS!E14</f>
        <v>0</v>
      </c>
      <c r="F14" s="43">
        <f t="shared" si="1"/>
        <v>0</v>
      </c>
      <c r="G14" s="24">
        <f>FBiH!G14+RS!G14</f>
        <v>0</v>
      </c>
      <c r="H14" s="43">
        <f t="shared" si="2"/>
        <v>0</v>
      </c>
      <c r="I14" s="24">
        <f>FBiH!I14+RS!I14</f>
        <v>0</v>
      </c>
      <c r="J14" s="43">
        <f t="shared" si="3"/>
        <v>0</v>
      </c>
    </row>
    <row r="15" spans="1:10" x14ac:dyDescent="0.25">
      <c r="A15" s="29" t="s">
        <v>4</v>
      </c>
      <c r="B15" s="12" t="s">
        <v>31</v>
      </c>
      <c r="C15" s="24">
        <f>FBiH!C15+RS!C15</f>
        <v>0</v>
      </c>
      <c r="D15" s="46">
        <f t="shared" si="0"/>
        <v>0</v>
      </c>
      <c r="E15" s="24">
        <f>FBiH!E15+RS!E15</f>
        <v>0</v>
      </c>
      <c r="F15" s="43">
        <f t="shared" si="1"/>
        <v>0</v>
      </c>
      <c r="G15" s="24">
        <f>FBiH!G15+RS!G15</f>
        <v>0</v>
      </c>
      <c r="H15" s="43">
        <f t="shared" si="2"/>
        <v>0</v>
      </c>
      <c r="I15" s="24">
        <f>FBiH!I15+RS!I15</f>
        <v>0</v>
      </c>
      <c r="J15" s="43">
        <f t="shared" si="3"/>
        <v>0</v>
      </c>
    </row>
    <row r="16" spans="1:10" x14ac:dyDescent="0.25">
      <c r="A16" s="29" t="s">
        <v>5</v>
      </c>
      <c r="B16" s="12" t="s">
        <v>32</v>
      </c>
      <c r="C16" s="24">
        <f>FBiH!C16+RS!C16</f>
        <v>0</v>
      </c>
      <c r="D16" s="46">
        <f t="shared" si="0"/>
        <v>0</v>
      </c>
      <c r="E16" s="24">
        <f>FBiH!E16+RS!E16</f>
        <v>0</v>
      </c>
      <c r="F16" s="43">
        <f t="shared" si="1"/>
        <v>0</v>
      </c>
      <c r="G16" s="24">
        <f>FBiH!G16+RS!G16</f>
        <v>0</v>
      </c>
      <c r="H16" s="43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22</v>
      </c>
      <c r="D17" s="46">
        <f t="shared" si="0"/>
        <v>0.14941591958706874</v>
      </c>
      <c r="E17" s="24">
        <f>FBiH!E17+RS!E17</f>
        <v>123352</v>
      </c>
      <c r="F17" s="43">
        <f t="shared" si="1"/>
        <v>0.35929015115440815</v>
      </c>
      <c r="G17" s="24">
        <f>FBiH!G17+RS!G17</f>
        <v>11</v>
      </c>
      <c r="H17" s="43">
        <f t="shared" si="2"/>
        <v>6.6308999939719088E-2</v>
      </c>
      <c r="I17" s="24">
        <f>FBiH!I17+RS!I17</f>
        <v>9364</v>
      </c>
      <c r="J17" s="43">
        <f t="shared" si="3"/>
        <v>2.5512054922735446E-2</v>
      </c>
    </row>
    <row r="18" spans="1:10" x14ac:dyDescent="0.25">
      <c r="A18" s="29" t="s">
        <v>7</v>
      </c>
      <c r="B18" s="12" t="s">
        <v>34</v>
      </c>
      <c r="C18" s="24">
        <f>FBiH!C18+RS!C18</f>
        <v>187</v>
      </c>
      <c r="D18" s="46">
        <f t="shared" si="0"/>
        <v>1.2700353164900842</v>
      </c>
      <c r="E18" s="24">
        <f>FBiH!E18+RS!E18</f>
        <v>790393.8</v>
      </c>
      <c r="F18" s="43">
        <f t="shared" si="1"/>
        <v>2.3021978393014066</v>
      </c>
      <c r="G18" s="24">
        <f>FBiH!G18+RS!G18</f>
        <v>167</v>
      </c>
      <c r="H18" s="43">
        <f t="shared" si="2"/>
        <v>1.0066911809030081</v>
      </c>
      <c r="I18" s="24">
        <f>FBiH!I18+RS!I18</f>
        <v>728103</v>
      </c>
      <c r="J18" s="43">
        <f t="shared" si="3"/>
        <v>1.9837039433370829</v>
      </c>
    </row>
    <row r="19" spans="1:10" x14ac:dyDescent="0.25">
      <c r="A19" s="29" t="s">
        <v>8</v>
      </c>
      <c r="B19" s="12" t="s">
        <v>35</v>
      </c>
      <c r="C19" s="24">
        <f>FBiH!C19+RS!C19</f>
        <v>250</v>
      </c>
      <c r="D19" s="46">
        <f t="shared" si="0"/>
        <v>1.6979081771257811</v>
      </c>
      <c r="E19" s="24">
        <f>FBiH!E19+RS!E19</f>
        <v>775435.45</v>
      </c>
      <c r="F19" s="43">
        <f t="shared" si="1"/>
        <v>2.2586283160466509</v>
      </c>
      <c r="G19" s="24">
        <f>FBiH!G19+RS!G19</f>
        <v>221</v>
      </c>
      <c r="H19" s="43">
        <f t="shared" si="2"/>
        <v>1.3322080896979926</v>
      </c>
      <c r="I19" s="24">
        <f>FBiH!I19+RS!I19</f>
        <v>484995</v>
      </c>
      <c r="J19" s="43">
        <f t="shared" si="3"/>
        <v>1.3213604311460996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5681</v>
      </c>
      <c r="D20" s="46">
        <f t="shared" si="0"/>
        <v>38.583265417006245</v>
      </c>
      <c r="E20" s="24">
        <f>FBiH!E20+RS!E20</f>
        <v>15229928.67</v>
      </c>
      <c r="F20" s="43">
        <f t="shared" si="1"/>
        <v>44.360556569128626</v>
      </c>
      <c r="G20" s="24">
        <f>FBiH!G20+RS!G20</f>
        <v>5564</v>
      </c>
      <c r="H20" s="43">
        <f t="shared" si="2"/>
        <v>33.540297787690641</v>
      </c>
      <c r="I20" s="24">
        <f>FBiH!I20+RS!I20</f>
        <v>16804616</v>
      </c>
      <c r="J20" s="43">
        <f t="shared" si="3"/>
        <v>45.783883633861471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0</v>
      </c>
      <c r="D21" s="46">
        <f t="shared" si="0"/>
        <v>0</v>
      </c>
      <c r="E21" s="24">
        <f>FBiH!E21+RS!E21</f>
        <v>0</v>
      </c>
      <c r="F21" s="43">
        <f t="shared" si="1"/>
        <v>0</v>
      </c>
      <c r="G21" s="24">
        <f>FBiH!G21+RS!G21</f>
        <v>0</v>
      </c>
      <c r="H21" s="43">
        <f t="shared" si="2"/>
        <v>0</v>
      </c>
      <c r="I21" s="24">
        <f>FBiH!I21+RS!I21</f>
        <v>0</v>
      </c>
      <c r="J21" s="43">
        <f t="shared" si="3"/>
        <v>0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0</v>
      </c>
      <c r="F22" s="43">
        <f t="shared" si="1"/>
        <v>0</v>
      </c>
      <c r="G22" s="24">
        <f>FBiH!G22+RS!G22</f>
        <v>0</v>
      </c>
      <c r="H22" s="43">
        <f t="shared" si="2"/>
        <v>0</v>
      </c>
      <c r="I22" s="24">
        <f>FBiH!I22+RS!I22</f>
        <v>0</v>
      </c>
      <c r="J22" s="43">
        <f t="shared" si="3"/>
        <v>0</v>
      </c>
    </row>
    <row r="23" spans="1:10" x14ac:dyDescent="0.25">
      <c r="A23" s="29" t="s">
        <v>12</v>
      </c>
      <c r="B23" s="12" t="s">
        <v>39</v>
      </c>
      <c r="C23" s="24">
        <f>FBiH!C23+RS!C23</f>
        <v>80</v>
      </c>
      <c r="D23" s="46">
        <f t="shared" si="0"/>
        <v>0.54333061668024996</v>
      </c>
      <c r="E23" s="24">
        <f>FBiH!E23+RS!E23</f>
        <v>217423.9</v>
      </c>
      <c r="F23" s="43">
        <f t="shared" si="1"/>
        <v>0.63329549497033633</v>
      </c>
      <c r="G23" s="24">
        <f>FBiH!G23+RS!G23</f>
        <v>79</v>
      </c>
      <c r="H23" s="43">
        <f t="shared" si="2"/>
        <v>0.47621918138525526</v>
      </c>
      <c r="I23" s="24">
        <f>FBiH!I23+RS!I23</f>
        <v>105123</v>
      </c>
      <c r="J23" s="43">
        <f t="shared" si="3"/>
        <v>0.2864057827469797</v>
      </c>
    </row>
    <row r="24" spans="1:10" x14ac:dyDescent="0.25">
      <c r="A24" s="29" t="s">
        <v>13</v>
      </c>
      <c r="B24" s="12" t="s">
        <v>40</v>
      </c>
      <c r="C24" s="24">
        <f>FBiH!C24+RS!C24</f>
        <v>28</v>
      </c>
      <c r="D24" s="46">
        <f t="shared" si="0"/>
        <v>0.19016571583808747</v>
      </c>
      <c r="E24" s="24">
        <f>FBiH!E24+RS!E24</f>
        <v>149146.5</v>
      </c>
      <c r="F24" s="43">
        <f t="shared" si="1"/>
        <v>0.43442237279615198</v>
      </c>
      <c r="G24" s="24">
        <f>FBiH!G24+RS!G24</f>
        <v>29</v>
      </c>
      <c r="H24" s="43">
        <f t="shared" si="2"/>
        <v>0.17481463620471396</v>
      </c>
      <c r="I24" s="24">
        <f>FBiH!I24+RS!I24</f>
        <v>263929</v>
      </c>
      <c r="J24" s="43">
        <f t="shared" si="3"/>
        <v>0.71906996408614299</v>
      </c>
    </row>
    <row r="25" spans="1:10" x14ac:dyDescent="0.25">
      <c r="A25" s="29" t="s">
        <v>14</v>
      </c>
      <c r="B25" s="12" t="s">
        <v>41</v>
      </c>
      <c r="C25" s="24">
        <f>FBiH!C25+RS!C25</f>
        <v>16</v>
      </c>
      <c r="D25" s="46">
        <f t="shared" si="0"/>
        <v>0.10866612333604998</v>
      </c>
      <c r="E25" s="24">
        <f>FBiH!E25+RS!E25</f>
        <v>28898</v>
      </c>
      <c r="F25" s="43">
        <f t="shared" si="1"/>
        <v>8.4171856054705937E-2</v>
      </c>
      <c r="G25" s="24">
        <f>FBiH!G25+RS!G25</f>
        <v>8</v>
      </c>
      <c r="H25" s="43">
        <f t="shared" si="2"/>
        <v>4.8224727228886613E-2</v>
      </c>
      <c r="I25" s="24">
        <f>FBiH!I25+RS!I25</f>
        <v>10703</v>
      </c>
      <c r="J25" s="43">
        <f t="shared" si="3"/>
        <v>2.916013710359221E-2</v>
      </c>
    </row>
    <row r="26" spans="1:10" x14ac:dyDescent="0.25">
      <c r="A26" s="29" t="s">
        <v>15</v>
      </c>
      <c r="B26" s="12" t="s">
        <v>42</v>
      </c>
      <c r="C26" s="24">
        <f>FBiH!C26+RS!C26</f>
        <v>419</v>
      </c>
      <c r="D26" s="46">
        <f t="shared" si="0"/>
        <v>2.845694104862809</v>
      </c>
      <c r="E26" s="24">
        <f>FBiH!E26+RS!E26</f>
        <v>79031.929999999993</v>
      </c>
      <c r="F26" s="43">
        <f t="shared" si="1"/>
        <v>0.23019808414719342</v>
      </c>
      <c r="G26" s="24">
        <f>FBiH!G26+RS!G26</f>
        <v>589</v>
      </c>
      <c r="H26" s="43">
        <f t="shared" si="2"/>
        <v>3.5505455422267769</v>
      </c>
      <c r="I26" s="24">
        <f>FBiH!I26+RS!I26</f>
        <v>116880</v>
      </c>
      <c r="J26" s="43">
        <f t="shared" si="3"/>
        <v>0.31843752449480123</v>
      </c>
    </row>
    <row r="27" spans="1:10" x14ac:dyDescent="0.25">
      <c r="A27" s="29" t="s">
        <v>16</v>
      </c>
      <c r="B27" s="12" t="s">
        <v>43</v>
      </c>
      <c r="C27" s="24">
        <f>FBiH!C27+RS!C27</f>
        <v>0</v>
      </c>
      <c r="D27" s="46">
        <f t="shared" si="0"/>
        <v>0</v>
      </c>
      <c r="E27" s="24">
        <f>FBiH!E27+RS!E27</f>
        <v>0</v>
      </c>
      <c r="F27" s="43">
        <f t="shared" si="1"/>
        <v>0</v>
      </c>
      <c r="G27" s="24">
        <f>FBiH!G27+RS!G27</f>
        <v>0</v>
      </c>
      <c r="H27" s="43">
        <f t="shared" si="2"/>
        <v>0</v>
      </c>
      <c r="I27" s="24">
        <f>FBiH!I27+RS!I27</f>
        <v>0</v>
      </c>
      <c r="J27" s="43">
        <f>I27/I$35*100</f>
        <v>0</v>
      </c>
    </row>
    <row r="28" spans="1:10" x14ac:dyDescent="0.25">
      <c r="A28" s="29" t="s">
        <v>17</v>
      </c>
      <c r="B28" s="12" t="s">
        <v>44</v>
      </c>
      <c r="C28" s="24">
        <f>FBiH!C28+RS!C28</f>
        <v>111</v>
      </c>
      <c r="D28" s="46">
        <f t="shared" si="0"/>
        <v>0.75387123064384676</v>
      </c>
      <c r="E28" s="24">
        <f>FBiH!E28+RS!E28</f>
        <v>42620.58</v>
      </c>
      <c r="F28" s="43">
        <f t="shared" si="1"/>
        <v>0.12414192417219459</v>
      </c>
      <c r="G28" s="24">
        <f>FBiH!G28+RS!G28</f>
        <v>182</v>
      </c>
      <c r="H28" s="43">
        <f t="shared" si="2"/>
        <v>1.0971125444571703</v>
      </c>
      <c r="I28" s="24">
        <f>FBiH!I28+RS!I28</f>
        <v>46341</v>
      </c>
      <c r="J28" s="43">
        <f t="shared" si="3"/>
        <v>0.12625524745562614</v>
      </c>
    </row>
    <row r="29" spans="1:10" x14ac:dyDescent="0.25">
      <c r="A29" s="30" t="s">
        <v>23</v>
      </c>
      <c r="B29" s="6" t="s">
        <v>45</v>
      </c>
      <c r="C29" s="25">
        <f>SUM(C11:C28)</f>
        <v>13276</v>
      </c>
      <c r="D29" s="47">
        <f t="shared" si="0"/>
        <v>90.165715838087479</v>
      </c>
      <c r="E29" s="25">
        <f>SUM(E11:E28)</f>
        <v>25805059.909999996</v>
      </c>
      <c r="F29" s="44">
        <f t="shared" si="1"/>
        <v>75.162979729655433</v>
      </c>
      <c r="G29" s="25">
        <f>SUM(G11:G28)</f>
        <v>15001</v>
      </c>
      <c r="H29" s="44">
        <f t="shared" si="2"/>
        <v>90.42739164506601</v>
      </c>
      <c r="I29" s="25">
        <f>SUM(I11:I28)+1</f>
        <v>27662917</v>
      </c>
      <c r="J29" s="44">
        <f t="shared" si="3"/>
        <v>75.367135607333623</v>
      </c>
    </row>
    <row r="30" spans="1:10" x14ac:dyDescent="0.25">
      <c r="A30" s="31" t="s">
        <v>22</v>
      </c>
      <c r="B30" s="4" t="s">
        <v>46</v>
      </c>
      <c r="C30" s="24">
        <f>FBiH!C30+RS!C30</f>
        <v>1157</v>
      </c>
      <c r="D30" s="46">
        <f t="shared" si="0"/>
        <v>7.8579190437381152</v>
      </c>
      <c r="E30" s="24">
        <f>FBiH!E30+RS!E30</f>
        <v>8093140.6500000004</v>
      </c>
      <c r="F30" s="43">
        <f t="shared" si="1"/>
        <v>23.573073216910835</v>
      </c>
      <c r="G30" s="24">
        <f>FBiH!G30+RS!G30</f>
        <v>1191</v>
      </c>
      <c r="H30" s="43">
        <f t="shared" si="2"/>
        <v>7.1794562662004946</v>
      </c>
      <c r="I30" s="24">
        <f>FBiH!I30+RS!I30</f>
        <v>8576890</v>
      </c>
      <c r="J30" s="43">
        <f>I30/I$35*100</f>
        <v>23.367587435525461</v>
      </c>
    </row>
    <row r="31" spans="1:10" x14ac:dyDescent="0.25">
      <c r="A31" s="31" t="s">
        <v>20</v>
      </c>
      <c r="B31" s="5" t="s">
        <v>47</v>
      </c>
      <c r="C31" s="24">
        <f>FBiH!C31+RS!C31</f>
        <v>22</v>
      </c>
      <c r="D31" s="46">
        <f t="shared" si="0"/>
        <v>0.14941591958706874</v>
      </c>
      <c r="E31" s="24">
        <f>FBiH!E31+RS!E31</f>
        <v>51248.65</v>
      </c>
      <c r="F31" s="43">
        <f t="shared" si="1"/>
        <v>0.14927309816589404</v>
      </c>
      <c r="G31" s="24">
        <f>FBiH!G31+RS!G31</f>
        <v>24</v>
      </c>
      <c r="H31" s="43">
        <f t="shared" si="2"/>
        <v>0.14467418168665983</v>
      </c>
      <c r="I31" s="24">
        <f>FBiH!I31+RS!I31</f>
        <v>26390</v>
      </c>
      <c r="J31" s="43">
        <f t="shared" si="3"/>
        <v>7.1899095409118791E-2</v>
      </c>
    </row>
    <row r="32" spans="1:10" x14ac:dyDescent="0.25">
      <c r="A32" s="31" t="s">
        <v>21</v>
      </c>
      <c r="B32" s="15" t="s">
        <v>48</v>
      </c>
      <c r="C32" s="24">
        <f>FBiH!C32+RS!C32</f>
        <v>269</v>
      </c>
      <c r="D32" s="46">
        <f t="shared" si="0"/>
        <v>1.8269491985873403</v>
      </c>
      <c r="E32" s="24">
        <f>FBiH!E32+RS!E32</f>
        <v>382691.43</v>
      </c>
      <c r="F32" s="43">
        <f t="shared" si="1"/>
        <v>1.114673955267824</v>
      </c>
      <c r="G32" s="24">
        <f>FBiH!G32+RS!G32</f>
        <v>373</v>
      </c>
      <c r="H32" s="43">
        <f t="shared" si="2"/>
        <v>2.2484779070468379</v>
      </c>
      <c r="I32" s="24">
        <f>FBiH!I32+RS!I32</f>
        <v>438022</v>
      </c>
      <c r="J32" s="43">
        <f t="shared" si="3"/>
        <v>1.1933833106969698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3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1448</v>
      </c>
      <c r="D34" s="1">
        <f t="shared" si="0"/>
        <v>9.8342841619125245</v>
      </c>
      <c r="E34" s="27">
        <f>SUM(E30:E33)</f>
        <v>8527080.7300000004</v>
      </c>
      <c r="F34" s="42">
        <f t="shared" si="1"/>
        <v>24.837020270344553</v>
      </c>
      <c r="G34" s="26">
        <f>SUM(G30:G33)</f>
        <v>1588</v>
      </c>
      <c r="H34" s="42">
        <f t="shared" si="2"/>
        <v>9.5726083549339922</v>
      </c>
      <c r="I34" s="27">
        <f>SUM(I30:I33)-2</f>
        <v>9041300</v>
      </c>
      <c r="J34" s="42">
        <f t="shared" si="3"/>
        <v>24.632864392666377</v>
      </c>
    </row>
    <row r="35" spans="1:10" x14ac:dyDescent="0.25">
      <c r="A35" s="16" t="s">
        <v>24</v>
      </c>
      <c r="B35" s="17" t="s">
        <v>51</v>
      </c>
      <c r="C35" s="50">
        <f>C29+C34</f>
        <v>14724</v>
      </c>
      <c r="D35" s="51">
        <f>D29+D34</f>
        <v>100</v>
      </c>
      <c r="E35" s="50">
        <f>E29+E34</f>
        <v>34332140.640000001</v>
      </c>
      <c r="F35" s="40">
        <f>(F29+F34)</f>
        <v>99.999999999999986</v>
      </c>
      <c r="G35" s="50">
        <f>G29+G34</f>
        <v>16589</v>
      </c>
      <c r="H35" s="52">
        <f>H29+H34</f>
        <v>100</v>
      </c>
      <c r="I35" s="50">
        <f>I29+I34</f>
        <v>36704217</v>
      </c>
      <c r="J35" s="40">
        <f>(J29+J34)</f>
        <v>100</v>
      </c>
    </row>
    <row r="37" spans="1:10" x14ac:dyDescent="0.25">
      <c r="A37" t="s">
        <v>62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1:A28 A34" numberStoredAsText="1"/>
    <ignoredError sqref="A29:A30 A35" twoDigitTextYear="1" numberStoredAsText="1"/>
    <ignoredError sqref="D29 D34 F29:F35 G12:G34 I12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zoomScale="65" zoomScaleNormal="70" zoomScalePageLayoutView="65" workbookViewId="0">
      <selection activeCell="A38" sqref="A38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0" ht="38.25" customHeight="1" x14ac:dyDescent="0.25">
      <c r="A9" s="37" t="s">
        <v>52</v>
      </c>
      <c r="B9" s="58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9"/>
      <c r="C10" s="11" t="s">
        <v>60</v>
      </c>
      <c r="D10" s="11" t="s">
        <v>25</v>
      </c>
      <c r="E10" s="11" t="s">
        <v>60</v>
      </c>
      <c r="F10" s="11" t="s">
        <v>25</v>
      </c>
      <c r="G10" s="11" t="s">
        <v>61</v>
      </c>
      <c r="H10" s="11" t="s">
        <v>25</v>
      </c>
      <c r="I10" s="11" t="s">
        <v>61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846</v>
      </c>
      <c r="D11" s="53">
        <f t="shared" ref="D11:D34" si="0">C11/C$35*100</f>
        <v>7.15736040609137</v>
      </c>
      <c r="E11" s="24">
        <v>1257475</v>
      </c>
      <c r="F11" s="45">
        <f>E11/E$35*100</f>
        <v>4.8399462426201865</v>
      </c>
      <c r="G11" s="55">
        <v>927</v>
      </c>
      <c r="H11" s="53">
        <f t="shared" ref="H11:H34" si="1">G11/G$35*100</f>
        <v>6.4581301379406426</v>
      </c>
      <c r="I11" s="55">
        <v>1231771</v>
      </c>
      <c r="J11" s="45">
        <f>I11/I$35*100</f>
        <v>4.3819643095936724</v>
      </c>
    </row>
    <row r="12" spans="1:10" x14ac:dyDescent="0.25">
      <c r="A12" s="29" t="s">
        <v>1</v>
      </c>
      <c r="B12" s="12" t="s">
        <v>28</v>
      </c>
      <c r="C12" s="24">
        <v>2747</v>
      </c>
      <c r="D12" s="43">
        <f t="shared" si="0"/>
        <v>23.240270727580373</v>
      </c>
      <c r="E12" s="24">
        <v>631171</v>
      </c>
      <c r="F12" s="43">
        <f t="shared" ref="F12:F13" si="2">E12/E$35*100</f>
        <v>2.42933951760538</v>
      </c>
      <c r="G12" s="55">
        <v>4387</v>
      </c>
      <c r="H12" s="43">
        <f t="shared" si="1"/>
        <v>30.562909293576702</v>
      </c>
      <c r="I12" s="55">
        <v>855684</v>
      </c>
      <c r="J12" s="43">
        <f t="shared" ref="J12:J13" si="3">I12/I$35*100</f>
        <v>3.0440534387401161</v>
      </c>
    </row>
    <row r="13" spans="1:10" x14ac:dyDescent="0.25">
      <c r="A13" s="29" t="s">
        <v>2</v>
      </c>
      <c r="B13" s="12" t="s">
        <v>29</v>
      </c>
      <c r="C13" s="24">
        <v>1786</v>
      </c>
      <c r="D13" s="43">
        <f t="shared" si="0"/>
        <v>15.109983079526227</v>
      </c>
      <c r="E13" s="24">
        <v>4723618</v>
      </c>
      <c r="F13" s="43">
        <f t="shared" si="2"/>
        <v>18.180923828046744</v>
      </c>
      <c r="G13" s="55">
        <v>2143</v>
      </c>
      <c r="H13" s="43">
        <f t="shared" si="1"/>
        <v>14.929636338302913</v>
      </c>
      <c r="I13" s="55">
        <v>5570258</v>
      </c>
      <c r="J13" s="43">
        <f t="shared" si="3"/>
        <v>19.815916880027721</v>
      </c>
    </row>
    <row r="14" spans="1:10" x14ac:dyDescent="0.25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>E14/E$35*100</f>
        <v>0</v>
      </c>
      <c r="G14" s="55">
        <v>0</v>
      </c>
      <c r="H14" s="43">
        <f t="shared" si="1"/>
        <v>0</v>
      </c>
      <c r="I14" s="55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ref="F15:F17" si="4">E15/E$35*100</f>
        <v>0</v>
      </c>
      <c r="G15" s="55">
        <v>0</v>
      </c>
      <c r="H15" s="43">
        <f t="shared" si="1"/>
        <v>0</v>
      </c>
      <c r="I15" s="55">
        <v>0</v>
      </c>
      <c r="J15" s="43">
        <f t="shared" ref="J15:J17" si="5">I15/I$35*100</f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4"/>
        <v>0</v>
      </c>
      <c r="G16" s="55">
        <v>0</v>
      </c>
      <c r="H16" s="43">
        <f t="shared" si="1"/>
        <v>0</v>
      </c>
      <c r="I16" s="55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22</v>
      </c>
      <c r="D17" s="43">
        <f t="shared" si="0"/>
        <v>0.18612521150592215</v>
      </c>
      <c r="E17" s="24">
        <v>123352</v>
      </c>
      <c r="F17" s="43">
        <f t="shared" si="4"/>
        <v>0.4747744876993063</v>
      </c>
      <c r="G17" s="55">
        <v>11</v>
      </c>
      <c r="H17" s="43">
        <f t="shared" si="1"/>
        <v>7.6633690957224457E-2</v>
      </c>
      <c r="I17" s="55">
        <v>9364</v>
      </c>
      <c r="J17" s="43">
        <f t="shared" si="5"/>
        <v>3.3311966100058488E-2</v>
      </c>
    </row>
    <row r="18" spans="1:10" x14ac:dyDescent="0.25">
      <c r="A18" s="29" t="s">
        <v>7</v>
      </c>
      <c r="B18" s="12" t="s">
        <v>34</v>
      </c>
      <c r="C18" s="24">
        <v>168</v>
      </c>
      <c r="D18" s="43">
        <f t="shared" si="0"/>
        <v>1.4213197969543148</v>
      </c>
      <c r="E18" s="24">
        <v>512591</v>
      </c>
      <c r="F18" s="43">
        <f>E18/E$35*100</f>
        <v>1.9729321731652112</v>
      </c>
      <c r="G18" s="55">
        <v>154</v>
      </c>
      <c r="H18" s="43">
        <f t="shared" si="1"/>
        <v>1.0728716734011425</v>
      </c>
      <c r="I18" s="55">
        <v>390989</v>
      </c>
      <c r="J18" s="43">
        <f>I18/I$35*100</f>
        <v>1.3909239975967289</v>
      </c>
    </row>
    <row r="19" spans="1:10" x14ac:dyDescent="0.25">
      <c r="A19" s="29" t="s">
        <v>8</v>
      </c>
      <c r="B19" s="12" t="s">
        <v>35</v>
      </c>
      <c r="C19" s="24">
        <v>144</v>
      </c>
      <c r="D19" s="43">
        <f t="shared" si="0"/>
        <v>1.2182741116751268</v>
      </c>
      <c r="E19" s="24">
        <v>480489</v>
      </c>
      <c r="F19" s="43">
        <f t="shared" ref="F19:F22" si="6">E19/E$35*100</f>
        <v>1.8493734906621051</v>
      </c>
      <c r="G19" s="55">
        <v>174</v>
      </c>
      <c r="H19" s="43">
        <f t="shared" si="1"/>
        <v>1.2122056569597326</v>
      </c>
      <c r="I19" s="55">
        <v>367044</v>
      </c>
      <c r="J19" s="43">
        <f t="shared" ref="J19:J22" si="7">I19/I$35*100</f>
        <v>1.3057408463509044</v>
      </c>
    </row>
    <row r="20" spans="1:10" s="18" customFormat="1" x14ac:dyDescent="0.25">
      <c r="A20" s="29" t="s">
        <v>9</v>
      </c>
      <c r="B20" s="12" t="s">
        <v>36</v>
      </c>
      <c r="C20" s="24">
        <v>4149</v>
      </c>
      <c r="D20" s="43">
        <f t="shared" si="0"/>
        <v>35.101522842639596</v>
      </c>
      <c r="E20" s="24">
        <v>10276034</v>
      </c>
      <c r="F20" s="43">
        <f t="shared" si="6"/>
        <v>39.551841704477056</v>
      </c>
      <c r="G20" s="55">
        <v>4253</v>
      </c>
      <c r="H20" s="43">
        <f t="shared" si="1"/>
        <v>29.62937160373415</v>
      </c>
      <c r="I20" s="55">
        <v>11427406</v>
      </c>
      <c r="J20" s="43">
        <f t="shared" si="7"/>
        <v>40.652430722298696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6"/>
        <v>0</v>
      </c>
      <c r="G21" s="55">
        <v>0</v>
      </c>
      <c r="H21" s="43">
        <f t="shared" si="1"/>
        <v>0</v>
      </c>
      <c r="I21" s="55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6"/>
        <v>0</v>
      </c>
      <c r="G22" s="55">
        <v>0</v>
      </c>
      <c r="H22" s="43">
        <f t="shared" si="1"/>
        <v>0</v>
      </c>
      <c r="I22" s="55">
        <v>0</v>
      </c>
      <c r="J22" s="43">
        <f t="shared" si="7"/>
        <v>0</v>
      </c>
    </row>
    <row r="23" spans="1:10" x14ac:dyDescent="0.25">
      <c r="A23" s="29" t="s">
        <v>12</v>
      </c>
      <c r="B23" s="12" t="s">
        <v>39</v>
      </c>
      <c r="C23" s="24">
        <v>75</v>
      </c>
      <c r="D23" s="43">
        <f t="shared" si="0"/>
        <v>0.63451776649746194</v>
      </c>
      <c r="E23" s="24">
        <v>198379</v>
      </c>
      <c r="F23" s="43">
        <f>E23/E$35*100</f>
        <v>0.76354893390703582</v>
      </c>
      <c r="G23" s="55">
        <v>69</v>
      </c>
      <c r="H23" s="43">
        <f t="shared" si="1"/>
        <v>0.48070224327713529</v>
      </c>
      <c r="I23" s="55">
        <v>62513</v>
      </c>
      <c r="J23" s="43">
        <f>I23/I$35*100</f>
        <v>0.22238690055670185</v>
      </c>
    </row>
    <row r="24" spans="1:10" x14ac:dyDescent="0.25">
      <c r="A24" s="29" t="s">
        <v>13</v>
      </c>
      <c r="B24" s="12" t="s">
        <v>40</v>
      </c>
      <c r="C24" s="24">
        <v>20</v>
      </c>
      <c r="D24" s="43">
        <f t="shared" si="0"/>
        <v>0.16920473773265651</v>
      </c>
      <c r="E24" s="24">
        <v>115679</v>
      </c>
      <c r="F24" s="43">
        <f t="shared" ref="F24:F25" si="8">E24/E$35*100</f>
        <v>0.44524156854017816</v>
      </c>
      <c r="G24" s="55">
        <v>25</v>
      </c>
      <c r="H24" s="43">
        <f t="shared" si="1"/>
        <v>0.17416747944823743</v>
      </c>
      <c r="I24" s="55">
        <v>157689</v>
      </c>
      <c r="J24" s="43">
        <f t="shared" ref="J24:J25" si="9">I24/I$35*100</f>
        <v>0.560970805462636</v>
      </c>
    </row>
    <row r="25" spans="1:10" x14ac:dyDescent="0.25">
      <c r="A25" s="29" t="s">
        <v>14</v>
      </c>
      <c r="B25" s="12" t="s">
        <v>41</v>
      </c>
      <c r="C25" s="24">
        <v>16</v>
      </c>
      <c r="D25" s="43">
        <f t="shared" si="0"/>
        <v>0.13536379018612521</v>
      </c>
      <c r="E25" s="24">
        <v>28898</v>
      </c>
      <c r="F25" s="43">
        <f t="shared" si="8"/>
        <v>0.11122667768284709</v>
      </c>
      <c r="G25" s="55">
        <v>8</v>
      </c>
      <c r="H25" s="43">
        <f t="shared" si="1"/>
        <v>5.5733593423435972E-2</v>
      </c>
      <c r="I25" s="55">
        <v>10703</v>
      </c>
      <c r="J25" s="43">
        <f t="shared" si="9"/>
        <v>3.8075392264942977E-2</v>
      </c>
    </row>
    <row r="26" spans="1:10" x14ac:dyDescent="0.25">
      <c r="A26" s="29" t="s">
        <v>15</v>
      </c>
      <c r="B26" s="12" t="s">
        <v>42</v>
      </c>
      <c r="C26" s="24">
        <v>412</v>
      </c>
      <c r="D26" s="43">
        <f t="shared" si="0"/>
        <v>3.4856175972927241</v>
      </c>
      <c r="E26" s="24">
        <v>76188</v>
      </c>
      <c r="F26" s="43">
        <f>E26/E$35*100</f>
        <v>0.29324306593192451</v>
      </c>
      <c r="G26" s="55">
        <v>579</v>
      </c>
      <c r="H26" s="43">
        <f t="shared" si="1"/>
        <v>4.0337188240211788</v>
      </c>
      <c r="I26" s="55">
        <v>108011</v>
      </c>
      <c r="J26" s="43">
        <f>I26/I$35*100</f>
        <v>0.3842437815499164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ref="F27:F28" si="10">E27/E$35*100</f>
        <v>0</v>
      </c>
      <c r="G27" s="55">
        <v>0</v>
      </c>
      <c r="H27" s="43">
        <f t="shared" si="1"/>
        <v>0</v>
      </c>
      <c r="I27" s="55">
        <v>0</v>
      </c>
      <c r="J27" s="43">
        <f t="shared" ref="J27:J28" si="11">I27/I$35*100</f>
        <v>0</v>
      </c>
    </row>
    <row r="28" spans="1:10" x14ac:dyDescent="0.25">
      <c r="A28" s="29" t="s">
        <v>17</v>
      </c>
      <c r="B28" s="12" t="s">
        <v>44</v>
      </c>
      <c r="C28" s="24">
        <v>96</v>
      </c>
      <c r="D28" s="43">
        <f t="shared" si="0"/>
        <v>0.81218274111675126</v>
      </c>
      <c r="E28" s="24">
        <v>37180</v>
      </c>
      <c r="F28" s="43">
        <f t="shared" si="10"/>
        <v>0.14310360150350387</v>
      </c>
      <c r="G28" s="55">
        <v>171</v>
      </c>
      <c r="H28" s="43">
        <f t="shared" si="1"/>
        <v>1.1913055594259438</v>
      </c>
      <c r="I28" s="55">
        <v>42245</v>
      </c>
      <c r="J28" s="43">
        <f t="shared" si="11"/>
        <v>0.15028449464939886</v>
      </c>
    </row>
    <row r="29" spans="1:10" x14ac:dyDescent="0.25">
      <c r="A29" s="30" t="s">
        <v>23</v>
      </c>
      <c r="B29" s="6" t="s">
        <v>45</v>
      </c>
      <c r="C29" s="25">
        <f>SUM(C11:C28)</f>
        <v>10481</v>
      </c>
      <c r="D29" s="44">
        <f t="shared" si="0"/>
        <v>88.671742808798655</v>
      </c>
      <c r="E29" s="25">
        <f>SUM(E11:E28)</f>
        <v>18461054</v>
      </c>
      <c r="F29" s="44">
        <f>E29/E$35*100</f>
        <v>71.055495291841481</v>
      </c>
      <c r="G29" s="56">
        <v>12901</v>
      </c>
      <c r="H29" s="44">
        <f t="shared" si="1"/>
        <v>89.877386094468434</v>
      </c>
      <c r="I29" s="56">
        <v>20233677</v>
      </c>
      <c r="J29" s="44">
        <f>I29/I$35*100</f>
        <v>71.980303535191496</v>
      </c>
    </row>
    <row r="30" spans="1:10" x14ac:dyDescent="0.25">
      <c r="A30" s="31" t="s">
        <v>22</v>
      </c>
      <c r="B30" s="4" t="s">
        <v>46</v>
      </c>
      <c r="C30" s="24">
        <v>1053</v>
      </c>
      <c r="D30" s="43">
        <f t="shared" si="0"/>
        <v>8.9086294416243668</v>
      </c>
      <c r="E30" s="24">
        <v>7146712</v>
      </c>
      <c r="F30" s="43">
        <f>E30/E$35*100</f>
        <v>27.507268050250378</v>
      </c>
      <c r="G30" s="24">
        <v>1066</v>
      </c>
      <c r="H30" s="43">
        <f t="shared" si="1"/>
        <v>7.4265013236728432</v>
      </c>
      <c r="I30" s="24">
        <v>7505894</v>
      </c>
      <c r="J30" s="43">
        <f>I30/I$35*100</f>
        <v>26.701846057094446</v>
      </c>
    </row>
    <row r="31" spans="1:10" x14ac:dyDescent="0.25">
      <c r="A31" s="31" t="s">
        <v>20</v>
      </c>
      <c r="B31" s="5" t="s">
        <v>47</v>
      </c>
      <c r="C31" s="24">
        <v>21</v>
      </c>
      <c r="D31" s="43">
        <f t="shared" si="0"/>
        <v>0.17766497461928935</v>
      </c>
      <c r="E31" s="24">
        <v>48317</v>
      </c>
      <c r="F31" s="43">
        <f t="shared" ref="F31:F33" si="12">E31/E$35*100</f>
        <v>0.18596924996892944</v>
      </c>
      <c r="G31" s="55">
        <v>23</v>
      </c>
      <c r="H31" s="43">
        <f t="shared" si="1"/>
        <v>0.16023408109237844</v>
      </c>
      <c r="I31" s="55">
        <v>24161</v>
      </c>
      <c r="J31" s="43">
        <f t="shared" ref="J31:J33" si="13">I31/I$35*100</f>
        <v>8.5951560545014224E-2</v>
      </c>
    </row>
    <row r="32" spans="1:10" x14ac:dyDescent="0.25">
      <c r="A32" s="31" t="s">
        <v>21</v>
      </c>
      <c r="B32" s="15" t="s">
        <v>48</v>
      </c>
      <c r="C32" s="24">
        <v>265</v>
      </c>
      <c r="D32" s="43">
        <f t="shared" si="0"/>
        <v>2.2419627749576989</v>
      </c>
      <c r="E32" s="24">
        <v>325094</v>
      </c>
      <c r="F32" s="43">
        <f t="shared" si="12"/>
        <v>1.251267407939217</v>
      </c>
      <c r="G32" s="55">
        <v>364</v>
      </c>
      <c r="H32" s="43">
        <f t="shared" si="1"/>
        <v>2.5358785007663367</v>
      </c>
      <c r="I32" s="55">
        <v>346287</v>
      </c>
      <c r="J32" s="43">
        <f t="shared" si="13"/>
        <v>1.2318988471690466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0"/>
        <v>0</v>
      </c>
      <c r="E33" s="24">
        <v>0</v>
      </c>
      <c r="F33" s="43">
        <f t="shared" si="12"/>
        <v>0</v>
      </c>
      <c r="G33" s="55">
        <v>0</v>
      </c>
      <c r="H33" s="43">
        <f t="shared" si="1"/>
        <v>0</v>
      </c>
      <c r="I33" s="55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1339</v>
      </c>
      <c r="D34" s="42">
        <f t="shared" si="0"/>
        <v>11.328257191201354</v>
      </c>
      <c r="E34" s="27">
        <f>SUM(E30:E33)</f>
        <v>7520123</v>
      </c>
      <c r="F34" s="42">
        <f>E34/E$35*100</f>
        <v>28.944504708158526</v>
      </c>
      <c r="G34" s="26">
        <f>SUM(G30:G33)</f>
        <v>1453</v>
      </c>
      <c r="H34" s="42">
        <f t="shared" si="1"/>
        <v>10.122613905531558</v>
      </c>
      <c r="I34" s="27">
        <f>SUM(I30:I33)</f>
        <v>7876342</v>
      </c>
      <c r="J34" s="42">
        <f>I34/I$35*100</f>
        <v>28.019696464808508</v>
      </c>
    </row>
    <row r="35" spans="1:10" x14ac:dyDescent="0.25">
      <c r="A35" s="16" t="s">
        <v>24</v>
      </c>
      <c r="B35" s="17" t="s">
        <v>51</v>
      </c>
      <c r="C35" s="50">
        <f>C29+C34</f>
        <v>11820</v>
      </c>
      <c r="D35" s="52">
        <f t="shared" ref="D35:F35" si="14">D29+D34</f>
        <v>100.00000000000001</v>
      </c>
      <c r="E35" s="50">
        <f t="shared" si="14"/>
        <v>25981177</v>
      </c>
      <c r="F35" s="52">
        <f t="shared" si="14"/>
        <v>100</v>
      </c>
      <c r="G35" s="50">
        <f>G29+G34</f>
        <v>14354</v>
      </c>
      <c r="H35" s="52">
        <f t="shared" ref="H35:J35" si="15">H29+H34</f>
        <v>100</v>
      </c>
      <c r="I35" s="50">
        <f t="shared" si="15"/>
        <v>28110019</v>
      </c>
      <c r="J35" s="52">
        <f t="shared" si="15"/>
        <v>100</v>
      </c>
    </row>
    <row r="38" spans="1:10" x14ac:dyDescent="0.25">
      <c r="A38" t="s">
        <v>57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zoomScale="65" zoomScaleNormal="70" zoomScalePageLayoutView="65" workbookViewId="0">
      <selection activeCell="I35" sqref="I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59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0" ht="38.25" customHeight="1" x14ac:dyDescent="0.25">
      <c r="A9" s="37" t="s">
        <v>52</v>
      </c>
      <c r="B9" s="58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9"/>
      <c r="C10" s="11" t="s">
        <v>60</v>
      </c>
      <c r="D10" s="11" t="s">
        <v>25</v>
      </c>
      <c r="E10" s="11" t="s">
        <v>60</v>
      </c>
      <c r="F10" s="11" t="s">
        <v>25</v>
      </c>
      <c r="G10" s="54" t="s">
        <v>61</v>
      </c>
      <c r="H10" s="11" t="s">
        <v>25</v>
      </c>
      <c r="I10" s="11" t="s">
        <v>61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435</v>
      </c>
      <c r="D11" s="53">
        <f>C11/C$35*100</f>
        <v>14.979338842975206</v>
      </c>
      <c r="E11" s="24">
        <v>414850.2900000001</v>
      </c>
      <c r="F11" s="43">
        <f>E11/E$35*100</f>
        <v>4.9676936445145401</v>
      </c>
      <c r="G11" s="24">
        <v>287</v>
      </c>
      <c r="H11" s="53">
        <f>G11/G$35*100</f>
        <v>12.841163310961971</v>
      </c>
      <c r="I11" s="24">
        <v>460838</v>
      </c>
      <c r="J11" s="43">
        <f>I11/I$35*100</f>
        <v>5.3621983852130954</v>
      </c>
    </row>
    <row r="12" spans="1:10" x14ac:dyDescent="0.25">
      <c r="A12" s="29" t="s">
        <v>1</v>
      </c>
      <c r="B12" s="12" t="s">
        <v>28</v>
      </c>
      <c r="C12" s="24">
        <v>139</v>
      </c>
      <c r="D12" s="43">
        <f>C12/C$35*100</f>
        <v>4.7865013774104685</v>
      </c>
      <c r="E12" s="24">
        <v>109554.79999999999</v>
      </c>
      <c r="F12" s="43">
        <f>E12/E$35*100</f>
        <v>1.3118821338802999</v>
      </c>
      <c r="G12" s="24">
        <v>71</v>
      </c>
      <c r="H12" s="43">
        <f>G12/G$35*100</f>
        <v>3.1767337807606264</v>
      </c>
      <c r="I12" s="24">
        <v>112749</v>
      </c>
      <c r="J12" s="43">
        <f>I12/I$35*100</f>
        <v>1.3119198194037629</v>
      </c>
    </row>
    <row r="13" spans="1:10" x14ac:dyDescent="0.25">
      <c r="A13" s="29" t="s">
        <v>2</v>
      </c>
      <c r="B13" s="12" t="s">
        <v>29</v>
      </c>
      <c r="C13" s="24">
        <v>529</v>
      </c>
      <c r="D13" s="43">
        <f t="shared" ref="D13:D28" si="0">C13/C$35*100</f>
        <v>18.21625344352617</v>
      </c>
      <c r="E13" s="24">
        <v>1232159.99</v>
      </c>
      <c r="F13" s="43">
        <f t="shared" ref="F13:F28" si="1">E13/E$35*100</f>
        <v>14.754704284642292</v>
      </c>
      <c r="G13" s="24">
        <v>336</v>
      </c>
      <c r="H13" s="43">
        <f t="shared" ref="H13:J28" si="2">G13/G$35*100</f>
        <v>15.033557046979865</v>
      </c>
      <c r="I13" s="24">
        <v>861562</v>
      </c>
      <c r="J13" s="43">
        <f t="shared" si="2"/>
        <v>10.024924952284675</v>
      </c>
    </row>
    <row r="14" spans="1:10" x14ac:dyDescent="0.25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 t="shared" si="1"/>
        <v>0</v>
      </c>
      <c r="G14" s="24">
        <v>0</v>
      </c>
      <c r="H14" s="43">
        <f t="shared" si="2"/>
        <v>0</v>
      </c>
      <c r="I14" s="24">
        <v>0</v>
      </c>
      <c r="J14" s="43">
        <f t="shared" si="2"/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1"/>
        <v>0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25">
      <c r="A17" s="29" t="s">
        <v>6</v>
      </c>
      <c r="B17" s="12" t="s">
        <v>33</v>
      </c>
      <c r="C17" s="24">
        <v>0</v>
      </c>
      <c r="D17" s="43">
        <f t="shared" si="0"/>
        <v>0</v>
      </c>
      <c r="E17" s="24">
        <v>0</v>
      </c>
      <c r="F17" s="43">
        <f t="shared" si="1"/>
        <v>0</v>
      </c>
      <c r="G17" s="24">
        <v>0</v>
      </c>
      <c r="H17" s="43">
        <f t="shared" si="2"/>
        <v>0</v>
      </c>
      <c r="I17" s="24">
        <v>0</v>
      </c>
      <c r="J17" s="43">
        <f t="shared" si="2"/>
        <v>0</v>
      </c>
    </row>
    <row r="18" spans="1:10" x14ac:dyDescent="0.25">
      <c r="A18" s="29" t="s">
        <v>7</v>
      </c>
      <c r="B18" s="12" t="s">
        <v>34</v>
      </c>
      <c r="C18" s="24">
        <v>19</v>
      </c>
      <c r="D18" s="43">
        <f t="shared" si="0"/>
        <v>0.65426997245179064</v>
      </c>
      <c r="E18" s="24">
        <v>277802.8</v>
      </c>
      <c r="F18" s="43">
        <f t="shared" si="1"/>
        <v>3.3265957316513952</v>
      </c>
      <c r="G18" s="24">
        <v>13</v>
      </c>
      <c r="H18" s="43">
        <f t="shared" si="2"/>
        <v>0.58165548098434006</v>
      </c>
      <c r="I18" s="24">
        <v>337114</v>
      </c>
      <c r="J18" s="43">
        <f t="shared" si="2"/>
        <v>3.9225761470033449</v>
      </c>
    </row>
    <row r="19" spans="1:10" x14ac:dyDescent="0.25">
      <c r="A19" s="29" t="s">
        <v>8</v>
      </c>
      <c r="B19" s="12" t="s">
        <v>35</v>
      </c>
      <c r="C19" s="24">
        <v>106</v>
      </c>
      <c r="D19" s="43">
        <f t="shared" si="0"/>
        <v>3.6501377410468319</v>
      </c>
      <c r="E19" s="24">
        <v>294946.45</v>
      </c>
      <c r="F19" s="43">
        <f t="shared" si="1"/>
        <v>3.5318852136685868</v>
      </c>
      <c r="G19" s="24">
        <v>47</v>
      </c>
      <c r="H19" s="43">
        <f t="shared" si="2"/>
        <v>2.1029082774049219</v>
      </c>
      <c r="I19" s="24">
        <v>117951</v>
      </c>
      <c r="J19" s="43">
        <f t="shared" si="2"/>
        <v>1.372449020554446</v>
      </c>
    </row>
    <row r="20" spans="1:10" s="18" customFormat="1" x14ac:dyDescent="0.25">
      <c r="A20" s="29" t="s">
        <v>9</v>
      </c>
      <c r="B20" s="12" t="s">
        <v>36</v>
      </c>
      <c r="C20" s="24">
        <v>1532</v>
      </c>
      <c r="D20" s="43">
        <f t="shared" si="0"/>
        <v>52.754820936639113</v>
      </c>
      <c r="E20" s="24">
        <v>4953894.67</v>
      </c>
      <c r="F20" s="43">
        <f t="shared" si="1"/>
        <v>59.321233854635722</v>
      </c>
      <c r="G20" s="24">
        <v>1311</v>
      </c>
      <c r="H20" s="43">
        <f t="shared" si="2"/>
        <v>58.65771812080537</v>
      </c>
      <c r="I20" s="24">
        <v>5377210</v>
      </c>
      <c r="J20" s="43">
        <f t="shared" si="2"/>
        <v>62.567901906856008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1"/>
        <v>0</v>
      </c>
      <c r="G21" s="24">
        <v>0</v>
      </c>
      <c r="H21" s="43">
        <f t="shared" si="2"/>
        <v>0</v>
      </c>
      <c r="I21" s="24">
        <v>0</v>
      </c>
      <c r="J21" s="43">
        <f t="shared" si="2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25">
      <c r="A23" s="29" t="s">
        <v>12</v>
      </c>
      <c r="B23" s="12" t="s">
        <v>39</v>
      </c>
      <c r="C23" s="24">
        <v>5</v>
      </c>
      <c r="D23" s="43">
        <f t="shared" si="0"/>
        <v>0.17217630853994492</v>
      </c>
      <c r="E23" s="24">
        <v>19044.900000000001</v>
      </c>
      <c r="F23" s="43">
        <f t="shared" si="1"/>
        <v>0.22805631566610438</v>
      </c>
      <c r="G23" s="24">
        <v>10</v>
      </c>
      <c r="H23" s="43">
        <f t="shared" si="2"/>
        <v>0.44742729306487694</v>
      </c>
      <c r="I23" s="24">
        <v>42610</v>
      </c>
      <c r="J23" s="43">
        <f t="shared" si="2"/>
        <v>0.49579955037112827</v>
      </c>
    </row>
    <row r="24" spans="1:10" x14ac:dyDescent="0.25">
      <c r="A24" s="29" t="s">
        <v>13</v>
      </c>
      <c r="B24" s="12" t="s">
        <v>40</v>
      </c>
      <c r="C24" s="24">
        <v>8</v>
      </c>
      <c r="D24" s="43">
        <f t="shared" si="0"/>
        <v>0.27548209366391185</v>
      </c>
      <c r="E24" s="24">
        <v>33467.5</v>
      </c>
      <c r="F24" s="43">
        <f t="shared" si="1"/>
        <v>0.40076213288362483</v>
      </c>
      <c r="G24" s="24">
        <v>4</v>
      </c>
      <c r="H24" s="43">
        <f t="shared" si="2"/>
        <v>0.17897091722595079</v>
      </c>
      <c r="I24" s="24">
        <v>106240</v>
      </c>
      <c r="J24" s="43">
        <f t="shared" si="2"/>
        <v>1.2361826855533598</v>
      </c>
    </row>
    <row r="25" spans="1:10" x14ac:dyDescent="0.25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25">
      <c r="A26" s="29" t="s">
        <v>15</v>
      </c>
      <c r="B26" s="12" t="s">
        <v>42</v>
      </c>
      <c r="C26" s="24">
        <v>7</v>
      </c>
      <c r="D26" s="43">
        <f t="shared" si="0"/>
        <v>0.24104683195592286</v>
      </c>
      <c r="E26" s="24">
        <v>2843.9300000000003</v>
      </c>
      <c r="F26" s="43">
        <f t="shared" si="1"/>
        <v>3.405511175234862E-2</v>
      </c>
      <c r="G26" s="24">
        <v>10</v>
      </c>
      <c r="H26" s="43">
        <f t="shared" si="2"/>
        <v>0.44742729306487694</v>
      </c>
      <c r="I26" s="24">
        <v>8869</v>
      </c>
      <c r="J26" s="43">
        <f t="shared" si="2"/>
        <v>0.10319751730207784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25">
      <c r="A28" s="29" t="s">
        <v>17</v>
      </c>
      <c r="B28" s="12" t="s">
        <v>44</v>
      </c>
      <c r="C28" s="24">
        <v>15</v>
      </c>
      <c r="D28" s="43">
        <f t="shared" si="0"/>
        <v>0.51652892561983477</v>
      </c>
      <c r="E28" s="24">
        <v>5440.58</v>
      </c>
      <c r="F28" s="43">
        <f t="shared" si="1"/>
        <v>6.5149128107088713E-2</v>
      </c>
      <c r="G28" s="24">
        <v>11</v>
      </c>
      <c r="H28" s="43">
        <f t="shared" si="2"/>
        <v>0.4921700223713647</v>
      </c>
      <c r="I28" s="24">
        <v>4096</v>
      </c>
      <c r="J28" s="43">
        <f t="shared" si="2"/>
        <v>4.766005534663556E-2</v>
      </c>
    </row>
    <row r="29" spans="1:10" x14ac:dyDescent="0.25">
      <c r="A29" s="30" t="s">
        <v>23</v>
      </c>
      <c r="B29" s="6" t="s">
        <v>45</v>
      </c>
      <c r="C29" s="25">
        <f>SUM(C11:C28)</f>
        <v>2795</v>
      </c>
      <c r="D29" s="44">
        <f>C29/C$35*100</f>
        <v>96.246556473829202</v>
      </c>
      <c r="E29" s="22">
        <f>SUM(E11:E28)</f>
        <v>7344005.9100000001</v>
      </c>
      <c r="F29" s="44">
        <f>E29/E$35*100</f>
        <v>87.942017551402003</v>
      </c>
      <c r="G29" s="25">
        <f>SUM(G11:G28)</f>
        <v>2100</v>
      </c>
      <c r="H29" s="44">
        <f>G29/G$35*100</f>
        <v>93.959731543624159</v>
      </c>
      <c r="I29" s="22">
        <f>SUM(I11:I28)+1</f>
        <v>7429240</v>
      </c>
      <c r="J29" s="44">
        <f>I29/I$35*100</f>
        <v>86.444821675644235</v>
      </c>
    </row>
    <row r="30" spans="1:10" x14ac:dyDescent="0.25">
      <c r="A30" s="31" t="s">
        <v>22</v>
      </c>
      <c r="B30" s="4" t="s">
        <v>46</v>
      </c>
      <c r="C30" s="24">
        <v>104</v>
      </c>
      <c r="D30" s="43">
        <f>C30/C$35*100</f>
        <v>3.5812672176308542</v>
      </c>
      <c r="E30" s="24">
        <v>946428.64999999991</v>
      </c>
      <c r="F30" s="43">
        <f>E30/E$35*100</f>
        <v>11.333166934971828</v>
      </c>
      <c r="G30" s="24">
        <v>125</v>
      </c>
      <c r="H30" s="43">
        <f>G30/G$35*100</f>
        <v>5.592841163310962</v>
      </c>
      <c r="I30" s="24">
        <v>1070996</v>
      </c>
      <c r="J30" s="43">
        <f>I30/I$35*100</f>
        <v>12.461847811529614</v>
      </c>
    </row>
    <row r="31" spans="1:10" x14ac:dyDescent="0.25">
      <c r="A31" s="31" t="s">
        <v>20</v>
      </c>
      <c r="B31" s="5" t="s">
        <v>47</v>
      </c>
      <c r="C31" s="24">
        <v>1</v>
      </c>
      <c r="D31" s="43">
        <f>C31/C$35*100</f>
        <v>3.4435261707988982E-2</v>
      </c>
      <c r="E31" s="24">
        <v>2931.65</v>
      </c>
      <c r="F31" s="43">
        <f>E31/E$35*100</f>
        <v>3.5105529450012073E-2</v>
      </c>
      <c r="G31" s="24">
        <v>1</v>
      </c>
      <c r="H31" s="43">
        <f>G31/G$35*100</f>
        <v>4.4742729306487698E-2</v>
      </c>
      <c r="I31" s="24">
        <v>2229</v>
      </c>
      <c r="J31" s="43">
        <f>I31/I$35*100</f>
        <v>2.5936099454992839E-2</v>
      </c>
    </row>
    <row r="32" spans="1:10" x14ac:dyDescent="0.25">
      <c r="A32" s="31" t="s">
        <v>21</v>
      </c>
      <c r="B32" s="15" t="s">
        <v>48</v>
      </c>
      <c r="C32" s="24">
        <v>4</v>
      </c>
      <c r="D32" s="43">
        <f t="shared" ref="D32:D33" si="3">C32/C$35*100</f>
        <v>0.13774104683195593</v>
      </c>
      <c r="E32" s="24">
        <v>57597.43</v>
      </c>
      <c r="F32" s="43">
        <f t="shared" ref="F32:F33" si="4">E32/E$35*100</f>
        <v>0.68970998417614948</v>
      </c>
      <c r="G32" s="24">
        <v>9</v>
      </c>
      <c r="H32" s="43">
        <f t="shared" ref="H32:J33" si="5">G32/G$35*100</f>
        <v>0.40268456375838929</v>
      </c>
      <c r="I32" s="24">
        <v>91735</v>
      </c>
      <c r="J32" s="43">
        <f t="shared" si="5"/>
        <v>1.0674060491268587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109</v>
      </c>
      <c r="D34" s="41">
        <f>C34/C$35*100</f>
        <v>3.7534435261707988</v>
      </c>
      <c r="E34" s="27">
        <f>SUM(E30:E33)</f>
        <v>1006957.73</v>
      </c>
      <c r="F34" s="41">
        <f>E34/E$35*100</f>
        <v>12.057982448597992</v>
      </c>
      <c r="G34" s="26">
        <f>SUM(G30:G33)</f>
        <v>135</v>
      </c>
      <c r="H34" s="41">
        <f>G34/G$35*100</f>
        <v>6.0402684563758395</v>
      </c>
      <c r="I34" s="27">
        <f>SUM(I30:I33)-1</f>
        <v>1164959</v>
      </c>
      <c r="J34" s="41">
        <f>I34/I$35*100</f>
        <v>13.555178324355765</v>
      </c>
    </row>
    <row r="35" spans="1:10" x14ac:dyDescent="0.25">
      <c r="A35" s="16" t="s">
        <v>24</v>
      </c>
      <c r="B35" s="17" t="s">
        <v>51</v>
      </c>
      <c r="C35" s="50">
        <f>C29+C34</f>
        <v>2904</v>
      </c>
      <c r="D35" s="40">
        <v>100</v>
      </c>
      <c r="E35" s="50">
        <f>E29+E34</f>
        <v>8350963.6400000006</v>
      </c>
      <c r="F35" s="40">
        <v>100</v>
      </c>
      <c r="G35" s="50">
        <f>G29+G34</f>
        <v>2235</v>
      </c>
      <c r="H35" s="40">
        <v>100</v>
      </c>
      <c r="I35" s="50">
        <f>I29+I34</f>
        <v>8594199</v>
      </c>
      <c r="J35" s="40"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1:A28 A34" numberStoredAsText="1"/>
    <ignoredError sqref="A29:A30 A35" twoDigitTextYear="1" numberStoredAsText="1"/>
    <ignoredError sqref="G29 G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2026-03-23T10:48:01Z</cp:lastPrinted>
  <dcterms:created xsi:type="dcterms:W3CDTF">2018-01-08T12:56:16Z</dcterms:created>
  <dcterms:modified xsi:type="dcterms:W3CDTF">2026-03-26T10:10:43Z</dcterms:modified>
</cp:coreProperties>
</file>