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E\STATISTIKA\WEB\GODINE\2024\KVARTALNI\I K\Jezici\HR EVLADA 2X0524\"/>
    </mc:Choice>
  </mc:AlternateContent>
  <xr:revisionPtr revIDLastSave="0" documentId="13_ncr:1_{9FC4054C-787C-4F58-9DA7-703BD9864947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BiH" sheetId="25" r:id="rId1"/>
    <sheet name="FBiH" sheetId="23" r:id="rId2"/>
    <sheet name="Teritorija FBiH" sheetId="22" state="hidden" r:id="rId3"/>
    <sheet name="RS" sheetId="24" r:id="rId4"/>
    <sheet name="Teritorija RS" sheetId="21" state="hidden" r:id="rId5"/>
  </sheets>
  <definedNames>
    <definedName name="_xlnm.Print_Area" localSheetId="0">BiH!$A$1:$H$45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25" l="1"/>
  <c r="G11" i="23" l="1"/>
  <c r="G12" i="23"/>
  <c r="G13" i="23"/>
  <c r="G14" i="23"/>
  <c r="G15" i="23"/>
  <c r="G16" i="23"/>
  <c r="G17" i="23"/>
  <c r="G18" i="23"/>
  <c r="G19" i="23"/>
  <c r="G20" i="23"/>
  <c r="G21" i="23"/>
  <c r="G36" i="25"/>
  <c r="K35" i="25"/>
  <c r="K34" i="25"/>
  <c r="K33" i="25"/>
  <c r="K32" i="25"/>
  <c r="K31" i="25"/>
  <c r="K30" i="25"/>
  <c r="K29" i="25"/>
  <c r="K28" i="25"/>
  <c r="K27" i="25"/>
  <c r="K26" i="25"/>
  <c r="K25" i="25"/>
  <c r="K24" i="25"/>
  <c r="K23" i="25"/>
  <c r="K22" i="25"/>
  <c r="K21" i="25"/>
  <c r="K20" i="25"/>
  <c r="K19" i="25"/>
  <c r="K18" i="25"/>
  <c r="K17" i="25"/>
  <c r="K16" i="25"/>
  <c r="K15" i="25"/>
  <c r="K14" i="25"/>
  <c r="K13" i="25"/>
  <c r="K12" i="25"/>
  <c r="K11" i="25"/>
  <c r="I35" i="25"/>
  <c r="I34" i="25"/>
  <c r="I33" i="25"/>
  <c r="I32" i="25"/>
  <c r="I31" i="25"/>
  <c r="I30" i="25"/>
  <c r="I29" i="25"/>
  <c r="I28" i="25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E11" i="25"/>
  <c r="C11" i="25"/>
  <c r="G11" i="25" l="1"/>
  <c r="M11" i="25"/>
  <c r="K25" i="24"/>
  <c r="L20" i="24" s="1"/>
  <c r="I25" i="24"/>
  <c r="J23" i="24" s="1"/>
  <c r="M24" i="24"/>
  <c r="M23" i="24"/>
  <c r="M22" i="24"/>
  <c r="M21" i="24"/>
  <c r="M20" i="24"/>
  <c r="M19" i="24"/>
  <c r="M18" i="24"/>
  <c r="M17" i="24"/>
  <c r="M16" i="24"/>
  <c r="M15" i="24"/>
  <c r="M14" i="24"/>
  <c r="M13" i="24"/>
  <c r="M12" i="24"/>
  <c r="M11" i="24"/>
  <c r="K22" i="23"/>
  <c r="L20" i="23" s="1"/>
  <c r="I22" i="23"/>
  <c r="J11" i="23" s="1"/>
  <c r="M21" i="23"/>
  <c r="M20" i="23"/>
  <c r="M19" i="23"/>
  <c r="M18" i="23"/>
  <c r="M17" i="23"/>
  <c r="M16" i="23"/>
  <c r="M15" i="23"/>
  <c r="M14" i="23"/>
  <c r="M13" i="23"/>
  <c r="M12" i="23"/>
  <c r="M11" i="23"/>
  <c r="M35" i="25"/>
  <c r="M33" i="25"/>
  <c r="M31" i="25"/>
  <c r="M25" i="25"/>
  <c r="M23" i="25"/>
  <c r="M19" i="25"/>
  <c r="M17" i="25"/>
  <c r="M15" i="25"/>
  <c r="M13" i="25"/>
  <c r="J20" i="23" l="1"/>
  <c r="J21" i="23"/>
  <c r="J13" i="23"/>
  <c r="J14" i="23"/>
  <c r="J15" i="23"/>
  <c r="J18" i="23"/>
  <c r="J12" i="23"/>
  <c r="J19" i="23"/>
  <c r="J13" i="24"/>
  <c r="J16" i="23"/>
  <c r="J17" i="23"/>
  <c r="M22" i="23"/>
  <c r="N16" i="23" s="1"/>
  <c r="L13" i="24"/>
  <c r="L19" i="24"/>
  <c r="L16" i="24"/>
  <c r="J19" i="24"/>
  <c r="M25" i="24"/>
  <c r="N18" i="24" s="1"/>
  <c r="J22" i="24"/>
  <c r="J16" i="24"/>
  <c r="J14" i="24"/>
  <c r="J20" i="24"/>
  <c r="L11" i="24"/>
  <c r="L17" i="24"/>
  <c r="J11" i="24"/>
  <c r="J17" i="24"/>
  <c r="L14" i="24"/>
  <c r="L23" i="24"/>
  <c r="J12" i="24"/>
  <c r="J15" i="24"/>
  <c r="J18" i="24"/>
  <c r="J21" i="24"/>
  <c r="J24" i="24"/>
  <c r="M29" i="25"/>
  <c r="L12" i="24"/>
  <c r="L15" i="24"/>
  <c r="L18" i="24"/>
  <c r="L21" i="24"/>
  <c r="L24" i="24"/>
  <c r="M21" i="25"/>
  <c r="M27" i="25"/>
  <c r="L22" i="24"/>
  <c r="I36" i="25"/>
  <c r="J33" i="25" s="1"/>
  <c r="M14" i="25"/>
  <c r="L12" i="23"/>
  <c r="L15" i="23"/>
  <c r="L18" i="23"/>
  <c r="L21" i="23"/>
  <c r="L13" i="23"/>
  <c r="L16" i="23"/>
  <c r="L19" i="23"/>
  <c r="L11" i="23"/>
  <c r="L14" i="23"/>
  <c r="L17" i="23"/>
  <c r="M20" i="25"/>
  <c r="M28" i="25"/>
  <c r="M32" i="25"/>
  <c r="M12" i="25"/>
  <c r="M22" i="25"/>
  <c r="M18" i="25"/>
  <c r="M26" i="25"/>
  <c r="M16" i="25"/>
  <c r="M24" i="25"/>
  <c r="M30" i="25"/>
  <c r="M34" i="25"/>
  <c r="K36" i="25"/>
  <c r="L19" i="25" s="1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C35" i="25"/>
  <c r="C33" i="25"/>
  <c r="C34" i="25"/>
  <c r="C32" i="25"/>
  <c r="C31" i="25"/>
  <c r="C30" i="25"/>
  <c r="C29" i="25"/>
  <c r="C28" i="25"/>
  <c r="C27" i="25"/>
  <c r="C24" i="25"/>
  <c r="C25" i="25"/>
  <c r="C26" i="25"/>
  <c r="C23" i="25"/>
  <c r="C22" i="25"/>
  <c r="C21" i="25"/>
  <c r="C20" i="25"/>
  <c r="C19" i="25"/>
  <c r="C18" i="25"/>
  <c r="C17" i="25"/>
  <c r="C15" i="25"/>
  <c r="C16" i="25"/>
  <c r="C14" i="25"/>
  <c r="C13" i="25"/>
  <c r="C12" i="25"/>
  <c r="C25" i="24"/>
  <c r="J22" i="23" l="1"/>
  <c r="N31" i="25"/>
  <c r="J11" i="25"/>
  <c r="J35" i="25"/>
  <c r="J27" i="25"/>
  <c r="J13" i="25"/>
  <c r="J20" i="25"/>
  <c r="J18" i="25"/>
  <c r="J25" i="25"/>
  <c r="J34" i="25"/>
  <c r="J28" i="25"/>
  <c r="L20" i="25"/>
  <c r="L26" i="25"/>
  <c r="J17" i="25"/>
  <c r="N11" i="23"/>
  <c r="N20" i="23"/>
  <c r="N14" i="23"/>
  <c r="N13" i="23"/>
  <c r="N16" i="24"/>
  <c r="N13" i="24"/>
  <c r="N23" i="24"/>
  <c r="N20" i="24"/>
  <c r="N17" i="24"/>
  <c r="N19" i="23"/>
  <c r="N12" i="23"/>
  <c r="N21" i="23"/>
  <c r="N18" i="23"/>
  <c r="N15" i="23"/>
  <c r="N17" i="23"/>
  <c r="N19" i="24"/>
  <c r="N15" i="24"/>
  <c r="N21" i="24"/>
  <c r="N11" i="24"/>
  <c r="N24" i="24"/>
  <c r="N12" i="24"/>
  <c r="N22" i="24"/>
  <c r="N14" i="24"/>
  <c r="L35" i="25"/>
  <c r="L11" i="25"/>
  <c r="L25" i="24"/>
  <c r="L22" i="25"/>
  <c r="L28" i="25"/>
  <c r="L34" i="25"/>
  <c r="L16" i="25"/>
  <c r="L21" i="25"/>
  <c r="J25" i="24"/>
  <c r="J14" i="25"/>
  <c r="J31" i="25"/>
  <c r="J32" i="25"/>
  <c r="J30" i="25"/>
  <c r="J29" i="25"/>
  <c r="J26" i="25"/>
  <c r="J24" i="25"/>
  <c r="J23" i="25"/>
  <c r="J12" i="25"/>
  <c r="J21" i="25"/>
  <c r="J16" i="25"/>
  <c r="L23" i="25"/>
  <c r="J22" i="25"/>
  <c r="J19" i="25"/>
  <c r="L33" i="25"/>
  <c r="L17" i="25"/>
  <c r="L22" i="23"/>
  <c r="J15" i="25"/>
  <c r="L32" i="25"/>
  <c r="L29" i="25"/>
  <c r="L14" i="25"/>
  <c r="L24" i="25"/>
  <c r="L27" i="25"/>
  <c r="L30" i="25"/>
  <c r="L15" i="25"/>
  <c r="L25" i="25"/>
  <c r="L18" i="25"/>
  <c r="L13" i="25"/>
  <c r="L31" i="25"/>
  <c r="L12" i="25"/>
  <c r="G34" i="25"/>
  <c r="N16" i="25" l="1"/>
  <c r="J36" i="25"/>
  <c r="N15" i="25"/>
  <c r="L36" i="25"/>
  <c r="N22" i="23"/>
  <c r="N25" i="24"/>
  <c r="N35" i="25"/>
  <c r="N19" i="25"/>
  <c r="N25" i="25"/>
  <c r="N30" i="25"/>
  <c r="N11" i="25"/>
  <c r="N13" i="25"/>
  <c r="N22" i="25"/>
  <c r="N32" i="25"/>
  <c r="N29" i="25"/>
  <c r="N12" i="25"/>
  <c r="N17" i="25"/>
  <c r="N28" i="25"/>
  <c r="N23" i="25"/>
  <c r="N14" i="25"/>
  <c r="N20" i="25"/>
  <c r="N18" i="25"/>
  <c r="N27" i="25"/>
  <c r="N26" i="25"/>
  <c r="N33" i="25"/>
  <c r="N24" i="25"/>
  <c r="N21" i="25"/>
  <c r="N34" i="25"/>
  <c r="E22" i="23"/>
  <c r="C22" i="23"/>
  <c r="E25" i="24"/>
  <c r="N36" i="25" l="1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D21" i="23"/>
  <c r="G22" i="23" l="1"/>
  <c r="G25" i="24"/>
  <c r="H24" i="24" s="1"/>
  <c r="H20" i="23"/>
  <c r="H13" i="24" l="1"/>
  <c r="H22" i="24"/>
  <c r="H19" i="24"/>
  <c r="H14" i="24"/>
  <c r="H18" i="24"/>
  <c r="H12" i="24"/>
  <c r="H16" i="24"/>
  <c r="H20" i="24"/>
  <c r="H11" i="24"/>
  <c r="H15" i="24"/>
  <c r="H17" i="24"/>
  <c r="H21" i="24"/>
  <c r="H23" i="24"/>
  <c r="H12" i="23"/>
  <c r="H19" i="23"/>
  <c r="H14" i="23"/>
  <c r="H15" i="23"/>
  <c r="H13" i="23"/>
  <c r="H18" i="23"/>
  <c r="H17" i="23"/>
  <c r="H16" i="23"/>
  <c r="H21" i="23"/>
  <c r="H11" i="23"/>
  <c r="H25" i="24" l="1"/>
  <c r="H22" i="23"/>
  <c r="G15" i="25" l="1"/>
  <c r="G19" i="25"/>
  <c r="G29" i="25"/>
  <c r="G33" i="25"/>
  <c r="G17" i="25"/>
  <c r="G18" i="25"/>
  <c r="G20" i="25"/>
  <c r="G21" i="25"/>
  <c r="G23" i="25"/>
  <c r="G27" i="25"/>
  <c r="G30" i="25"/>
  <c r="G35" i="25"/>
  <c r="G14" i="25"/>
  <c r="G32" i="25"/>
  <c r="G13" i="25"/>
  <c r="G24" i="25"/>
  <c r="G26" i="25"/>
  <c r="G28" i="25"/>
  <c r="C36" i="25"/>
  <c r="D11" i="25" s="1"/>
  <c r="G12" i="25"/>
  <c r="G31" i="25"/>
  <c r="G22" i="25"/>
  <c r="G25" i="25"/>
  <c r="G16" i="25"/>
  <c r="E36" i="25"/>
  <c r="H32" i="25" l="1"/>
  <c r="F11" i="25"/>
  <c r="F15" i="25"/>
  <c r="D27" i="25"/>
  <c r="F20" i="25"/>
  <c r="F22" i="25"/>
  <c r="F19" i="25"/>
  <c r="D29" i="25"/>
  <c r="F17" i="25"/>
  <c r="D13" i="25"/>
  <c r="D12" i="25"/>
  <c r="F13" i="25"/>
  <c r="F12" i="25"/>
  <c r="D22" i="25"/>
  <c r="D33" i="25"/>
  <c r="D20" i="25"/>
  <c r="D18" i="25"/>
  <c r="D34" i="25"/>
  <c r="D31" i="25"/>
  <c r="D14" i="25"/>
  <c r="D35" i="25"/>
  <c r="D32" i="25"/>
  <c r="D30" i="25"/>
  <c r="D21" i="25"/>
  <c r="F21" i="25"/>
  <c r="D19" i="25"/>
  <c r="D17" i="25"/>
  <c r="F26" i="25"/>
  <c r="F24" i="25"/>
  <c r="F18" i="25"/>
  <c r="F16" i="25"/>
  <c r="F27" i="25"/>
  <c r="F25" i="25"/>
  <c r="F23" i="25"/>
  <c r="F14" i="25"/>
  <c r="D28" i="25"/>
  <c r="D15" i="25"/>
  <c r="D24" i="25"/>
  <c r="D26" i="25"/>
  <c r="D16" i="25"/>
  <c r="D23" i="25"/>
  <c r="D25" i="25"/>
  <c r="F35" i="25"/>
  <c r="F34" i="25"/>
  <c r="F33" i="25"/>
  <c r="F32" i="25"/>
  <c r="F31" i="25"/>
  <c r="F30" i="25"/>
  <c r="F29" i="25"/>
  <c r="F28" i="25"/>
  <c r="C37" i="21"/>
  <c r="C32" i="22"/>
  <c r="D32" i="22"/>
  <c r="H11" i="25" l="1"/>
  <c r="H27" i="25"/>
  <c r="H26" i="25"/>
  <c r="H12" i="25"/>
  <c r="H28" i="25"/>
  <c r="H25" i="25"/>
  <c r="H19" i="25"/>
  <c r="H35" i="25"/>
  <c r="H16" i="25"/>
  <c r="H17" i="25"/>
  <c r="H33" i="25"/>
  <c r="H23" i="25"/>
  <c r="H31" i="25"/>
  <c r="H18" i="25"/>
  <c r="H34" i="25"/>
  <c r="H20" i="25"/>
  <c r="H15" i="25"/>
  <c r="H24" i="25"/>
  <c r="H13" i="25"/>
  <c r="H21" i="25"/>
  <c r="H29" i="25"/>
  <c r="H22" i="25"/>
  <c r="H14" i="25"/>
  <c r="H30" i="25"/>
  <c r="F36" i="25"/>
  <c r="D36" i="25"/>
  <c r="J20" i="22"/>
  <c r="E20" i="22"/>
  <c r="E18" i="22"/>
  <c r="E24" i="22"/>
  <c r="E25" i="22"/>
  <c r="J25" i="22"/>
  <c r="G25" i="22"/>
  <c r="F18" i="22"/>
  <c r="E30" i="22"/>
  <c r="H36" i="25" l="1"/>
  <c r="G18" i="22"/>
  <c r="G20" i="22"/>
  <c r="G24" i="22"/>
  <c r="F25" i="22"/>
  <c r="I32" i="22"/>
  <c r="H32" i="22"/>
  <c r="G12" i="22"/>
  <c r="F11" i="22"/>
  <c r="J31" i="22"/>
  <c r="E31" i="22"/>
  <c r="J30" i="22"/>
  <c r="J28" i="22"/>
  <c r="E28" i="22"/>
  <c r="J27" i="22"/>
  <c r="E27" i="22"/>
  <c r="J26" i="22"/>
  <c r="E26" i="22"/>
  <c r="J23" i="22"/>
  <c r="E23" i="22"/>
  <c r="J22" i="22"/>
  <c r="E22" i="22"/>
  <c r="J29" i="22"/>
  <c r="E29" i="22"/>
  <c r="J21" i="22"/>
  <c r="E21" i="22"/>
  <c r="J19" i="22"/>
  <c r="E19" i="22"/>
  <c r="J18" i="22"/>
  <c r="J17" i="22"/>
  <c r="E17" i="22"/>
  <c r="J16" i="22"/>
  <c r="E16" i="22"/>
  <c r="J15" i="22"/>
  <c r="E15" i="22"/>
  <c r="J14" i="22"/>
  <c r="E14" i="22"/>
  <c r="J13" i="22"/>
  <c r="E13" i="22"/>
  <c r="J12" i="22"/>
  <c r="E12" i="22"/>
  <c r="J11" i="22"/>
  <c r="E11" i="22"/>
  <c r="J10" i="22"/>
  <c r="E10" i="22"/>
  <c r="F19" i="24"/>
  <c r="D23" i="24"/>
  <c r="F18" i="23"/>
  <c r="F23" i="24" l="1"/>
  <c r="F24" i="24"/>
  <c r="D19" i="23"/>
  <c r="F11" i="24"/>
  <c r="F12" i="24"/>
  <c r="F13" i="24"/>
  <c r="F14" i="24"/>
  <c r="F15" i="24"/>
  <c r="F16" i="24"/>
  <c r="F17" i="24"/>
  <c r="F21" i="23"/>
  <c r="D11" i="23"/>
  <c r="F12" i="23"/>
  <c r="D13" i="23"/>
  <c r="F14" i="23"/>
  <c r="D15" i="23"/>
  <c r="F16" i="23"/>
  <c r="D17" i="23"/>
  <c r="F20" i="23"/>
  <c r="F21" i="24"/>
  <c r="F18" i="24"/>
  <c r="F20" i="24"/>
  <c r="F22" i="24"/>
  <c r="F11" i="23"/>
  <c r="D12" i="23"/>
  <c r="F13" i="23"/>
  <c r="D14" i="23"/>
  <c r="F15" i="23"/>
  <c r="D16" i="23"/>
  <c r="F17" i="23"/>
  <c r="D18" i="23"/>
  <c r="F19" i="23"/>
  <c r="D20" i="23"/>
  <c r="D11" i="24"/>
  <c r="D12" i="24"/>
  <c r="D13" i="24"/>
  <c r="D14" i="24"/>
  <c r="D15" i="24"/>
  <c r="D16" i="24"/>
  <c r="D17" i="24"/>
  <c r="D18" i="24"/>
  <c r="D19" i="24"/>
  <c r="D20" i="24"/>
  <c r="D21" i="24"/>
  <c r="D22" i="24"/>
  <c r="K10" i="22"/>
  <c r="K11" i="22"/>
  <c r="K12" i="22"/>
  <c r="K13" i="22"/>
  <c r="K14" i="22"/>
  <c r="K15" i="22"/>
  <c r="K16" i="22"/>
  <c r="K17" i="22"/>
  <c r="K20" i="22"/>
  <c r="K18" i="22"/>
  <c r="K19" i="22"/>
  <c r="K21" i="22"/>
  <c r="K22" i="22"/>
  <c r="K23" i="22"/>
  <c r="K24" i="22"/>
  <c r="K25" i="22"/>
  <c r="K26" i="22"/>
  <c r="K27" i="22"/>
  <c r="K28" i="22"/>
  <c r="K29" i="22"/>
  <c r="K30" i="22"/>
  <c r="K31" i="22"/>
  <c r="L11" i="22"/>
  <c r="L12" i="22"/>
  <c r="L13" i="22"/>
  <c r="L14" i="22"/>
  <c r="L15" i="22"/>
  <c r="L16" i="22"/>
  <c r="L17" i="22"/>
  <c r="L20" i="22"/>
  <c r="L18" i="22"/>
  <c r="L19" i="22"/>
  <c r="L21" i="22"/>
  <c r="L22" i="22"/>
  <c r="L23" i="22"/>
  <c r="L24" i="22"/>
  <c r="L25" i="22"/>
  <c r="L26" i="22"/>
  <c r="L27" i="22"/>
  <c r="L28" i="22"/>
  <c r="L29" i="22"/>
  <c r="L30" i="22"/>
  <c r="L31" i="22"/>
  <c r="L10" i="22"/>
  <c r="F28" i="22"/>
  <c r="F23" i="22"/>
  <c r="F19" i="22"/>
  <c r="F31" i="22"/>
  <c r="F26" i="22"/>
  <c r="F29" i="22"/>
  <c r="F17" i="22"/>
  <c r="F30" i="22"/>
  <c r="F27" i="22"/>
  <c r="F22" i="22"/>
  <c r="F21" i="22"/>
  <c r="F16" i="22"/>
  <c r="F14" i="22"/>
  <c r="F12" i="22"/>
  <c r="F10" i="22"/>
  <c r="G31" i="22"/>
  <c r="G28" i="22"/>
  <c r="G26" i="22"/>
  <c r="G23" i="22"/>
  <c r="G29" i="22"/>
  <c r="G19" i="22"/>
  <c r="G17" i="22"/>
  <c r="G15" i="22"/>
  <c r="G13" i="22"/>
  <c r="G11" i="22"/>
  <c r="F15" i="22"/>
  <c r="F13" i="22"/>
  <c r="G10" i="22"/>
  <c r="G30" i="22"/>
  <c r="G27" i="22"/>
  <c r="G22" i="22"/>
  <c r="G21" i="22"/>
  <c r="G16" i="22"/>
  <c r="G14" i="22"/>
  <c r="D24" i="24"/>
  <c r="D37" i="21"/>
  <c r="I37" i="21"/>
  <c r="L32" i="21" s="1"/>
  <c r="H37" i="21"/>
  <c r="D25" i="24" l="1"/>
  <c r="F25" i="24"/>
  <c r="D22" i="23"/>
  <c r="F22" i="23"/>
  <c r="J32" i="21"/>
  <c r="K32" i="21"/>
  <c r="G22" i="21"/>
  <c r="G21" i="21"/>
  <c r="L32" i="22"/>
  <c r="K32" i="22"/>
  <c r="L18" i="21"/>
  <c r="L11" i="21"/>
  <c r="L14" i="21"/>
  <c r="L19" i="21"/>
  <c r="L30" i="21"/>
  <c r="L34" i="21"/>
  <c r="L15" i="21"/>
  <c r="L10" i="21"/>
  <c r="L16" i="21"/>
  <c r="L35" i="21"/>
  <c r="L33" i="21"/>
  <c r="L21" i="21"/>
  <c r="J13" i="21"/>
  <c r="K11" i="21"/>
  <c r="J10" i="21"/>
  <c r="K14" i="21"/>
  <c r="J16" i="21"/>
  <c r="K19" i="21"/>
  <c r="J35" i="21"/>
  <c r="K30" i="21"/>
  <c r="J33" i="21"/>
  <c r="K34" i="21"/>
  <c r="K15" i="21"/>
  <c r="J21" i="21"/>
  <c r="J11" i="21"/>
  <c r="K10" i="21"/>
  <c r="J14" i="21"/>
  <c r="K16" i="21"/>
  <c r="J19" i="21"/>
  <c r="K35" i="21"/>
  <c r="J30" i="21"/>
  <c r="K33" i="21"/>
  <c r="J34" i="21"/>
  <c r="J15" i="21"/>
  <c r="K21" i="21"/>
  <c r="G31" i="21"/>
  <c r="G13" i="21"/>
  <c r="G12" i="21"/>
  <c r="G26" i="21"/>
  <c r="G28" i="21"/>
  <c r="G17" i="21"/>
  <c r="G11" i="21"/>
  <c r="G14" i="21"/>
  <c r="G19" i="21"/>
  <c r="G30" i="21"/>
  <c r="G10" i="21"/>
  <c r="G16" i="21"/>
  <c r="G35" i="21"/>
  <c r="G33" i="21"/>
  <c r="G15" i="21"/>
  <c r="G24" i="21"/>
  <c r="G18" i="21"/>
  <c r="E11" i="21"/>
  <c r="F10" i="21"/>
  <c r="E14" i="21"/>
  <c r="F16" i="21"/>
  <c r="E19" i="21"/>
  <c r="F35" i="21"/>
  <c r="E30" i="21"/>
  <c r="F33" i="21"/>
  <c r="E34" i="21"/>
  <c r="E15" i="21"/>
  <c r="F11" i="21"/>
  <c r="E10" i="21"/>
  <c r="F14" i="21"/>
  <c r="E16" i="21"/>
  <c r="F19" i="21"/>
  <c r="E35" i="21"/>
  <c r="F30" i="21"/>
  <c r="E33" i="21"/>
  <c r="F34" i="21"/>
  <c r="F15" i="21"/>
  <c r="E21" i="21"/>
  <c r="G36" i="21"/>
  <c r="G29" i="21"/>
  <c r="G27" i="21"/>
  <c r="G25" i="21"/>
  <c r="G23" i="21"/>
  <c r="G20" i="21"/>
  <c r="F36" i="21"/>
  <c r="F27" i="21"/>
  <c r="F17" i="21"/>
  <c r="E37" i="21"/>
  <c r="F29" i="21"/>
  <c r="F25" i="21"/>
  <c r="F20" i="21"/>
  <c r="L12" i="21"/>
  <c r="L28" i="21"/>
  <c r="L24" i="21"/>
  <c r="E12" i="21"/>
  <c r="E28" i="21"/>
  <c r="E24" i="21"/>
  <c r="E18" i="21"/>
  <c r="F23" i="21"/>
  <c r="J37" i="21"/>
  <c r="L31" i="21"/>
  <c r="L26" i="21"/>
  <c r="L22" i="21"/>
  <c r="L13" i="21"/>
  <c r="E31" i="21"/>
  <c r="E26" i="21"/>
  <c r="E22" i="21"/>
  <c r="E13" i="21"/>
  <c r="K36" i="21"/>
  <c r="K27" i="21"/>
  <c r="K25" i="21"/>
  <c r="K20" i="21"/>
  <c r="K17" i="21"/>
  <c r="J31" i="21"/>
  <c r="J26" i="21"/>
  <c r="J22" i="21"/>
  <c r="J18" i="21"/>
  <c r="F12" i="21"/>
  <c r="F31" i="21"/>
  <c r="F26" i="21"/>
  <c r="F24" i="21"/>
  <c r="F22" i="21"/>
  <c r="F18" i="21"/>
  <c r="F13" i="21"/>
  <c r="L36" i="21"/>
  <c r="L29" i="21"/>
  <c r="L27" i="21"/>
  <c r="L25" i="21"/>
  <c r="L23" i="21"/>
  <c r="L20" i="21"/>
  <c r="L17" i="21"/>
  <c r="K12" i="21"/>
  <c r="K31" i="21"/>
  <c r="K28" i="21"/>
  <c r="K26" i="21"/>
  <c r="K24" i="21"/>
  <c r="K22" i="21"/>
  <c r="K18" i="21"/>
  <c r="K13" i="21"/>
  <c r="J36" i="21"/>
  <c r="J29" i="21"/>
  <c r="J27" i="21"/>
  <c r="J25" i="21"/>
  <c r="J23" i="21"/>
  <c r="J20" i="21"/>
  <c r="J17" i="21"/>
  <c r="E36" i="21"/>
  <c r="E29" i="21"/>
  <c r="E27" i="21"/>
  <c r="E25" i="21"/>
  <c r="E23" i="21"/>
  <c r="E20" i="21"/>
  <c r="E17" i="21"/>
  <c r="K29" i="21"/>
  <c r="K23" i="21"/>
  <c r="J12" i="21"/>
  <c r="J28" i="21"/>
  <c r="J24" i="21"/>
  <c r="F32" i="22"/>
  <c r="G32" i="22"/>
  <c r="J32" i="22"/>
  <c r="E32" i="22"/>
  <c r="K37" i="21" l="1"/>
  <c r="F37" i="21"/>
  <c r="G37" i="21"/>
  <c r="L37" i="21"/>
</calcChain>
</file>

<file path=xl/sharedStrings.xml><?xml version="1.0" encoding="utf-8"?>
<sst xmlns="http://schemas.openxmlformats.org/spreadsheetml/2006/main" count="337" uniqueCount="93">
  <si>
    <t>ASA osiguranje d.d.</t>
  </si>
  <si>
    <t>Camelija osiguranje d.d.</t>
  </si>
  <si>
    <t>Croatia osiguranje d.d.</t>
  </si>
  <si>
    <t>Euroherc osiguranje d.d.</t>
  </si>
  <si>
    <t>Grawe osiguranje d.d.</t>
  </si>
  <si>
    <t>Sarajevo-osiguranje d.d.</t>
  </si>
  <si>
    <t>Triglav osiguranje d.d.</t>
  </si>
  <si>
    <t>Uniqa osiguranje d.d.</t>
  </si>
  <si>
    <t>VGT osiguranje d.d.</t>
  </si>
  <si>
    <t>Zovko osiguranje d.d.</t>
  </si>
  <si>
    <t>Društvo za osiguranje</t>
  </si>
  <si>
    <t>Osiguranje Aura a.d.</t>
  </si>
  <si>
    <t>Brčko-gas osiguranje d.d.</t>
  </si>
  <si>
    <t>Drina osiguranje a.d.</t>
  </si>
  <si>
    <t>Dunav osiguranje a.d.</t>
  </si>
  <si>
    <t>Osiguranje Garant d.d.</t>
  </si>
  <si>
    <t>Grawe osiguranje a.d.</t>
  </si>
  <si>
    <t>Krajina osiguranje a.d.</t>
  </si>
  <si>
    <t>Mikrofin osiguranje a.d.</t>
  </si>
  <si>
    <t>Nešković osiguranje a.d.</t>
  </si>
  <si>
    <t>Triglav osiguranje a.d.</t>
  </si>
  <si>
    <t>Atos osiguranje a.d.</t>
  </si>
  <si>
    <t>SAS - Super P osiguranje a.d.</t>
  </si>
  <si>
    <t>Euros osiguranje a.d.</t>
  </si>
  <si>
    <t>Central osiguranje d.d.</t>
  </si>
  <si>
    <t>Wiener osiguranje a.d.</t>
  </si>
  <si>
    <t>Premija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</si>
  <si>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</si>
  <si>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</si>
  <si>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</si>
  <si>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</si>
  <si>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</si>
  <si>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</si>
  <si>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</si>
  <si>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</si>
  <si>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</si>
  <si>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</si>
  <si>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</si>
  <si>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</si>
  <si>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</si>
  <si>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</si>
  <si>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</si>
  <si>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</si>
  <si>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</si>
  <si>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</si>
  <si>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</si>
  <si>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</si>
  <si>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</si>
  <si>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</si>
  <si>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</si>
  <si>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</si>
  <si>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</si>
  <si>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</si>
  <si>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</si>
  <si>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 xml:space="preserve">NEŽIVOTNA OSIGURANJA </t>
  </si>
  <si>
    <t xml:space="preserve">ŽIVOTNA OSIGURANJA </t>
  </si>
  <si>
    <t>Ukupno:</t>
  </si>
  <si>
    <t>Udio  (%)</t>
  </si>
  <si>
    <t>PREMIJA PO DRUŠTVIMA ZA OSIGURANJE U BOSNI I HERCEGOVINI</t>
  </si>
  <si>
    <t>R/b</t>
  </si>
  <si>
    <t>Procenat promjene</t>
  </si>
  <si>
    <t xml:space="preserve">Procenat promjene </t>
  </si>
  <si>
    <t>PREMIJA PO DRUŠTVIMA ZA OSIGURANJE U FEDERACIJI BOSNE I HERCEGOVINE*</t>
  </si>
  <si>
    <t>Adriatic osiguranje d.d.</t>
  </si>
  <si>
    <t>PREMIJA PO DRUŠTVIMA ZA OSIGURANJE U REPUBLICI SRPSKOJ*</t>
  </si>
  <si>
    <t>I-VI-2019</t>
  </si>
  <si>
    <t>Premium osiguranje a.d.</t>
  </si>
  <si>
    <t>2019.</t>
  </si>
  <si>
    <t>Vienna osiguranje d.d.</t>
  </si>
  <si>
    <t>*Društva sa sjedištem u Federaciji Bosne i Hercegovine i podružnice društava iz Republike Srpske</t>
  </si>
  <si>
    <t>*Društva sa sjedištem u Republici Srpskoj i podružnice društava iz Federacije Bosne i Hercegovine</t>
  </si>
  <si>
    <t>16,.</t>
  </si>
  <si>
    <t>-</t>
  </si>
  <si>
    <t>Sarajevo osiguranje d.d.</t>
  </si>
  <si>
    <t>I-VI-2020</t>
  </si>
  <si>
    <t>2020.</t>
  </si>
  <si>
    <t>Udio (%)</t>
  </si>
  <si>
    <t>ŽIVOTNO OSIGURANJE</t>
  </si>
  <si>
    <t>NEŽIVOTNO OSIGURANJE</t>
  </si>
  <si>
    <t>ŽIVOTNO I NEŽIVOTNO OSIGURANJE</t>
  </si>
  <si>
    <t>I-III-2023</t>
  </si>
  <si>
    <t>I-III-2024</t>
  </si>
  <si>
    <t>*ASA osiguranje d.d. je od 01.01.2023. godine počelo poslovati pod nazivom ASA Central osiguranje d.d.</t>
  </si>
  <si>
    <t>Central osiguranje d.d.**</t>
  </si>
  <si>
    <t>**ASA osiguranje d.d. je od 01.01.2023. godine počelo poslovati pod nazivom ASA Central osiguranje d.d.</t>
  </si>
  <si>
    <t>Central osiguranje d.d.***</t>
  </si>
  <si>
    <t>ASA Central osiguranje d.d.*</t>
  </si>
  <si>
    <t>ASA Central osiguranje d.d**</t>
  </si>
  <si>
    <t>Osiguravajuće društvo</t>
  </si>
  <si>
    <t>**Postupak integriranja Central osiguranja d.d. društvu ASA osiguranje d.d je započet u 2022. godini.</t>
  </si>
  <si>
    <t>***Postupak integriranja Central osiguranja d.d. društvu ASA osiguranje d.d je započet u 2022. godini.</t>
  </si>
  <si>
    <t>*Podatci su dati na osnovu nerevidiranih izvješća društava sa sjedištem u Federaciji Bosne i Hercegovine.</t>
  </si>
  <si>
    <t>*Podatci su dati na osnovu nerevidiranih izvješća društava sa sjedištem u Republici Srpskoj.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</si>
</sst>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M_-;\-* #,##0.00\ _K_M_-;_-* &quot;-&quot;??\ _K_M_-;_-@_-"/>
    <numFmt numFmtId="165" formatCode="#,##0.00_ ;\-#,##0.00\ "/>
    <numFmt numFmtId="166" formatCode="\+#,##0.00;\-#,##0.00"/>
    <numFmt numFmtId="167" formatCode="_-* #,##0\ _k_n_-;\-* #,##0\ _k_n_-;_-* &quot;-&quot;??\ _k_n_-;_-@_-"/>
    <numFmt numFmtId="168" formatCode="_-* #,##0.0\ _k_n_-;\-* #,##0.0\ _k_n_-;_-* &quot;-&quot;??\ _k_n_-;_-@_-"/>
    <numFmt numFmtId="169" formatCode="#,##0_ ;\-#,##0\ "/>
  </numFmts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mbria"/>
      <family val="1"/>
      <scheme val="major"/>
    </font>
    <font>
      <sz val="11"/>
      <color theme="1"/>
      <name val="Cambria"/>
      <family val="1"/>
      <charset val="238"/>
      <scheme val="maj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mbria"/>
      <family val="1"/>
      <scheme val="major"/>
    </font>
    <font>
      <sz val="10"/>
      <color rgb="FF00B05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.5"/>
      <color theme="0"/>
      <name val="Calibri"/>
      <family val="2"/>
      <charset val="238"/>
      <scheme val="minor"/>
    </font>
    <font>
      <b/>
      <sz val="10.5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0.5"/>
      <color rgb="FF00B050"/>
      <name val="Calibri"/>
      <family val="2"/>
      <charset val="238"/>
      <scheme val="minor"/>
    </font>
    <font>
      <sz val="10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sz val="10.5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mbria"/>
      <family val="1"/>
      <charset val="238"/>
      <scheme val="major"/>
    </font>
    <font>
      <sz val="10"/>
      <name val="Arial"/>
      <family val="2"/>
    </font>
    <font>
      <b/>
      <sz val="11"/>
      <name val="Cambria"/>
      <family val="1"/>
      <charset val="238"/>
      <scheme val="major"/>
    </font>
    <font>
      <b/>
      <sz val="10"/>
      <name val="Cambria"/>
      <family val="1"/>
      <scheme val="maj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5" fillId="0" borderId="0" applyFon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30" fillId="0" borderId="0"/>
  </cellStyleXfs>
  <cellXfs count="95">
    <xf numFmtId="0" fontId="0" fillId="0" borderId="0" xfId="0"/>
    <xf numFmtId="0" fontId="0" fillId="0" borderId="0" xfId="0" applyBorder="1"/>
    <xf numFmtId="0" fontId="8" fillId="0" borderId="0" xfId="0" applyFont="1" applyBorder="1"/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166" fontId="4" fillId="3" borderId="2" xfId="6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 applyProtection="1">
      <alignment horizontal="right" vertical="center"/>
    </xf>
    <xf numFmtId="165" fontId="3" fillId="0" borderId="4" xfId="6" applyNumberFormat="1" applyFont="1" applyBorder="1" applyAlignment="1">
      <alignment horizontal="left" vertical="center"/>
    </xf>
    <xf numFmtId="165" fontId="12" fillId="0" borderId="0" xfId="6" applyNumberFormat="1" applyFont="1" applyBorder="1" applyAlignment="1">
      <alignment horizontal="right" vertical="center"/>
    </xf>
    <xf numFmtId="3" fontId="13" fillId="0" borderId="0" xfId="1" applyNumberFormat="1" applyFont="1" applyFill="1" applyBorder="1" applyAlignment="1" applyProtection="1">
      <alignment horizontal="right" vertical="center"/>
    </xf>
    <xf numFmtId="169" fontId="4" fillId="3" borderId="2" xfId="6" applyNumberFormat="1" applyFont="1" applyFill="1" applyBorder="1" applyAlignment="1">
      <alignment horizontal="right" vertical="center"/>
    </xf>
    <xf numFmtId="0" fontId="14" fillId="0" borderId="0" xfId="1" applyFont="1" applyFill="1" applyBorder="1" applyAlignment="1" applyProtection="1">
      <alignment vertical="center" wrapText="1"/>
    </xf>
    <xf numFmtId="166" fontId="3" fillId="0" borderId="0" xfId="6" applyNumberFormat="1" applyFont="1" applyBorder="1" applyAlignment="1">
      <alignment horizontal="right" vertical="center"/>
    </xf>
    <xf numFmtId="169" fontId="16" fillId="0" borderId="0" xfId="1" applyNumberFormat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vertical="center" wrapText="1"/>
    </xf>
    <xf numFmtId="0" fontId="2" fillId="0" borderId="5" xfId="1" applyFont="1" applyFill="1" applyBorder="1" applyAlignment="1" applyProtection="1">
      <alignment horizontal="center" vertical="center"/>
    </xf>
    <xf numFmtId="0" fontId="0" fillId="0" borderId="0" xfId="0" applyFill="1"/>
    <xf numFmtId="0" fontId="9" fillId="0" borderId="0" xfId="2" applyFont="1" applyFill="1" applyBorder="1" applyAlignment="1">
      <alignment horizontal="left" vertical="center" indent="1"/>
    </xf>
    <xf numFmtId="0" fontId="0" fillId="0" borderId="0" xfId="0" applyFill="1" applyBorder="1"/>
    <xf numFmtId="169" fontId="11" fillId="0" borderId="0" xfId="0" applyNumberFormat="1" applyFont="1" applyFill="1" applyBorder="1"/>
    <xf numFmtId="169" fontId="15" fillId="0" borderId="0" xfId="0" applyNumberFormat="1" applyFont="1" applyFill="1" applyBorder="1"/>
    <xf numFmtId="0" fontId="15" fillId="0" borderId="0" xfId="0" applyFont="1" applyFill="1" applyBorder="1"/>
    <xf numFmtId="169" fontId="18" fillId="0" borderId="0" xfId="1" applyNumberFormat="1" applyFont="1" applyFill="1" applyBorder="1" applyAlignment="1" applyProtection="1">
      <alignment vertical="center" wrapText="1"/>
    </xf>
    <xf numFmtId="169" fontId="19" fillId="0" borderId="0" xfId="1" applyNumberFormat="1" applyFont="1" applyFill="1" applyBorder="1" applyAlignment="1" applyProtection="1">
      <alignment vertical="center" wrapText="1"/>
    </xf>
    <xf numFmtId="169" fontId="20" fillId="0" borderId="0" xfId="1" applyNumberFormat="1" applyFont="1" applyFill="1" applyBorder="1" applyAlignment="1" applyProtection="1">
      <alignment vertical="center" wrapText="1"/>
    </xf>
    <xf numFmtId="169" fontId="10" fillId="0" borderId="0" xfId="1" applyNumberFormat="1" applyFont="1" applyFill="1" applyBorder="1" applyAlignment="1" applyProtection="1">
      <alignment horizontal="center" vertical="center" wrapText="1"/>
    </xf>
    <xf numFmtId="169" fontId="4" fillId="3" borderId="3" xfId="6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6" fontId="3" fillId="0" borderId="6" xfId="6" applyNumberFormat="1" applyFont="1" applyBorder="1" applyAlignment="1">
      <alignment horizontal="right" vertical="center"/>
    </xf>
    <xf numFmtId="166" fontId="21" fillId="0" borderId="6" xfId="6" applyNumberFormat="1" applyFont="1" applyBorder="1" applyAlignment="1">
      <alignment horizontal="right" vertical="center"/>
    </xf>
    <xf numFmtId="1" fontId="22" fillId="3" borderId="2" xfId="6" applyNumberFormat="1" applyFont="1" applyFill="1" applyBorder="1" applyAlignment="1">
      <alignment horizontal="right" vertical="center"/>
    </xf>
    <xf numFmtId="1" fontId="22" fillId="3" borderId="3" xfId="6" applyNumberFormat="1" applyFont="1" applyFill="1" applyBorder="1" applyAlignment="1">
      <alignment horizontal="right" vertical="center"/>
    </xf>
    <xf numFmtId="0" fontId="21" fillId="0" borderId="0" xfId="0" applyFont="1"/>
    <xf numFmtId="0" fontId="22" fillId="0" borderId="0" xfId="0" applyFont="1"/>
    <xf numFmtId="49" fontId="7" fillId="2" borderId="13" xfId="6" applyNumberFormat="1" applyFont="1" applyFill="1" applyBorder="1" applyAlignment="1">
      <alignment horizontal="center" vertical="center" wrapText="1"/>
    </xf>
    <xf numFmtId="49" fontId="7" fillId="2" borderId="14" xfId="6" applyNumberFormat="1" applyFont="1" applyFill="1" applyBorder="1" applyAlignment="1">
      <alignment horizontal="center" vertical="center" wrapText="1"/>
    </xf>
    <xf numFmtId="169" fontId="23" fillId="0" borderId="0" xfId="1" applyNumberFormat="1" applyFont="1" applyFill="1" applyBorder="1" applyAlignment="1" applyProtection="1">
      <alignment vertical="center" wrapText="1"/>
    </xf>
    <xf numFmtId="3" fontId="11" fillId="0" borderId="0" xfId="0" applyNumberFormat="1" applyFont="1"/>
    <xf numFmtId="3" fontId="24" fillId="0" borderId="0" xfId="1" applyNumberFormat="1" applyFont="1" applyFill="1" applyBorder="1" applyAlignment="1" applyProtection="1">
      <alignment horizontal="right" vertical="center"/>
    </xf>
    <xf numFmtId="169" fontId="25" fillId="0" borderId="0" xfId="1" applyNumberFormat="1" applyFont="1" applyFill="1" applyBorder="1" applyAlignment="1" applyProtection="1">
      <alignment vertical="center" wrapText="1"/>
    </xf>
    <xf numFmtId="0" fontId="14" fillId="0" borderId="0" xfId="4" applyFont="1" applyFill="1" applyBorder="1" applyAlignment="1">
      <alignment horizontal="left" indent="1"/>
    </xf>
    <xf numFmtId="3" fontId="9" fillId="0" borderId="0" xfId="4" applyNumberFormat="1" applyFont="1" applyFill="1" applyBorder="1" applyAlignment="1">
      <alignment horizontal="right" vertical="center"/>
    </xf>
    <xf numFmtId="0" fontId="26" fillId="0" borderId="0" xfId="0" applyFont="1" applyFill="1"/>
    <xf numFmtId="0" fontId="14" fillId="0" borderId="0" xfId="2" applyFont="1" applyFill="1" applyBorder="1" applyAlignment="1">
      <alignment horizontal="left" vertical="center" indent="1"/>
    </xf>
    <xf numFmtId="0" fontId="26" fillId="0" borderId="0" xfId="0" applyFont="1" applyFill="1" applyBorder="1"/>
    <xf numFmtId="166" fontId="3" fillId="0" borderId="0" xfId="6" applyNumberFormat="1" applyFont="1" applyFill="1" applyBorder="1" applyAlignment="1">
      <alignment horizontal="right" vertical="center"/>
    </xf>
    <xf numFmtId="166" fontId="3" fillId="0" borderId="4" xfId="6" applyNumberFormat="1" applyFont="1" applyFill="1" applyBorder="1" applyAlignment="1">
      <alignment horizontal="right" vertical="center"/>
    </xf>
    <xf numFmtId="165" fontId="3" fillId="0" borderId="0" xfId="6" applyNumberFormat="1" applyFont="1" applyFill="1" applyBorder="1" applyAlignment="1">
      <alignment horizontal="left" vertical="center"/>
    </xf>
    <xf numFmtId="0" fontId="27" fillId="0" borderId="0" xfId="0" applyFont="1"/>
    <xf numFmtId="0" fontId="0" fillId="0" borderId="0" xfId="0" applyFont="1"/>
    <xf numFmtId="0" fontId="7" fillId="2" borderId="13" xfId="0" applyFont="1" applyFill="1" applyBorder="1" applyAlignment="1">
      <alignment horizontal="center" vertical="center" wrapText="1"/>
    </xf>
    <xf numFmtId="4" fontId="11" fillId="0" borderId="0" xfId="0" applyNumberFormat="1" applyFont="1"/>
    <xf numFmtId="4" fontId="11" fillId="0" borderId="0" xfId="0" applyNumberFormat="1" applyFont="1" applyFill="1" applyBorder="1"/>
    <xf numFmtId="0" fontId="3" fillId="0" borderId="5" xfId="1" applyFont="1" applyFill="1" applyBorder="1" applyAlignment="1" applyProtection="1">
      <alignment horizontal="center" vertical="center"/>
    </xf>
    <xf numFmtId="3" fontId="13" fillId="0" borderId="0" xfId="4" applyNumberFormat="1" applyFont="1" applyFill="1" applyBorder="1" applyAlignment="1">
      <alignment horizontal="right" vertical="center"/>
    </xf>
    <xf numFmtId="3" fontId="0" fillId="0" borderId="0" xfId="0" applyNumberFormat="1" applyFont="1" applyFill="1" applyBorder="1"/>
    <xf numFmtId="3" fontId="27" fillId="0" borderId="0" xfId="0" applyNumberFormat="1" applyFont="1"/>
    <xf numFmtId="3" fontId="28" fillId="0" borderId="0" xfId="1" applyNumberFormat="1" applyFont="1" applyFill="1" applyBorder="1" applyAlignment="1" applyProtection="1">
      <alignment horizontal="right" vertical="center"/>
    </xf>
    <xf numFmtId="1" fontId="4" fillId="3" borderId="2" xfId="6" applyNumberFormat="1" applyFont="1" applyFill="1" applyBorder="1" applyAlignment="1">
      <alignment horizontal="right" vertical="center"/>
    </xf>
    <xf numFmtId="1" fontId="4" fillId="3" borderId="3" xfId="6" applyNumberFormat="1" applyFont="1" applyFill="1" applyBorder="1" applyAlignment="1">
      <alignment horizontal="right" vertical="center"/>
    </xf>
    <xf numFmtId="4" fontId="0" fillId="0" borderId="0" xfId="0" applyNumberFormat="1"/>
    <xf numFmtId="169" fontId="3" fillId="0" borderId="0" xfId="6" applyNumberFormat="1" applyFont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5" fillId="0" borderId="0" xfId="0" applyFont="1"/>
    <xf numFmtId="0" fontId="29" fillId="0" borderId="0" xfId="0" applyFont="1"/>
    <xf numFmtId="169" fontId="22" fillId="3" borderId="2" xfId="6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167" fontId="7" fillId="2" borderId="13" xfId="6" applyNumberFormat="1" applyFont="1" applyFill="1" applyBorder="1" applyAlignment="1">
      <alignment horizontal="center" vertical="center" wrapText="1"/>
    </xf>
    <xf numFmtId="0" fontId="31" fillId="0" borderId="0" xfId="0" applyFont="1"/>
    <xf numFmtId="165" fontId="3" fillId="0" borderId="4" xfId="6" applyNumberFormat="1" applyFont="1" applyBorder="1" applyAlignment="1">
      <alignment horizontal="right" vertical="center"/>
    </xf>
    <xf numFmtId="165" fontId="3" fillId="0" borderId="6" xfId="6" applyNumberFormat="1" applyFont="1" applyBorder="1" applyAlignment="1">
      <alignment horizontal="right" vertical="center"/>
    </xf>
    <xf numFmtId="165" fontId="3" fillId="0" borderId="4" xfId="6" applyNumberFormat="1" applyFont="1" applyFill="1" applyBorder="1" applyAlignment="1">
      <alignment horizontal="right" vertical="center"/>
    </xf>
    <xf numFmtId="165" fontId="21" fillId="0" borderId="6" xfId="6" applyNumberFormat="1" applyFont="1" applyBorder="1" applyAlignment="1">
      <alignment horizontal="right" vertical="center"/>
    </xf>
    <xf numFmtId="169" fontId="32" fillId="3" borderId="2" xfId="6" applyNumberFormat="1" applyFont="1" applyFill="1" applyBorder="1" applyAlignment="1">
      <alignment horizontal="right" vertical="center"/>
    </xf>
    <xf numFmtId="169" fontId="32" fillId="3" borderId="3" xfId="6" applyNumberFormat="1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0" fillId="0" borderId="13" xfId="0" applyBorder="1"/>
    <xf numFmtId="0" fontId="0" fillId="0" borderId="10" xfId="0" applyBorder="1"/>
    <xf numFmtId="0" fontId="0" fillId="0" borderId="12" xfId="0" applyBorder="1"/>
    <xf numFmtId="169" fontId="0" fillId="0" borderId="0" xfId="0" applyNumberFormat="1" applyFont="1" applyFill="1" applyBorder="1"/>
    <xf numFmtId="3" fontId="0" fillId="0" borderId="0" xfId="0" applyNumberFormat="1"/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7" fontId="7" fillId="2" borderId="0" xfId="6" applyNumberFormat="1" applyFont="1" applyFill="1" applyBorder="1" applyAlignment="1">
      <alignment horizontal="center" vertical="center" wrapText="1"/>
    </xf>
    <xf numFmtId="168" fontId="7" fillId="2" borderId="0" xfId="6" applyNumberFormat="1" applyFont="1" applyFill="1" applyBorder="1" applyAlignment="1">
      <alignment horizontal="center" vertical="center" wrapText="1"/>
    </xf>
    <xf numFmtId="168" fontId="7" fillId="2" borderId="13" xfId="6" applyNumberFormat="1" applyFont="1" applyFill="1" applyBorder="1" applyAlignment="1">
      <alignment horizontal="center" vertical="center" wrapText="1"/>
    </xf>
  </cellXfs>
  <cellStyles count="13">
    <cellStyle name="Normal 2" xfId="10" xr:uid="{00000000-0005-0000-0000-000002000000}"/>
    <cellStyle name="Normal 2 2" xfId="12" xr:uid="{00000000-0005-0000-0000-000003000000}"/>
    <cellStyle name="Normalno" xfId="0" builtinId="0"/>
    <cellStyle name="Normalno 2" xfId="1" xr:uid="{00000000-0005-0000-0000-000004000000}"/>
    <cellStyle name="Normalno 2 2" xfId="5" xr:uid="{00000000-0005-0000-0000-000005000000}"/>
    <cellStyle name="Normalno 3" xfId="7" xr:uid="{00000000-0005-0000-0000-000006000000}"/>
    <cellStyle name="Obično 2" xfId="2" xr:uid="{00000000-0005-0000-0000-000007000000}"/>
    <cellStyle name="Obično 2 2" xfId="3" xr:uid="{00000000-0005-0000-0000-000008000000}"/>
    <cellStyle name="Obično 3" xfId="8" xr:uid="{00000000-0005-0000-0000-000009000000}"/>
    <cellStyle name="Obično 4" xfId="4" xr:uid="{00000000-0005-0000-0000-00000A000000}"/>
    <cellStyle name="Obično 4 2" xfId="9" xr:uid="{00000000-0005-0000-0000-00000B000000}"/>
    <cellStyle name="Obično_12a Izvjestaji drustava za osiguranje" xfId="11" xr:uid="{00000000-0005-0000-0000-00000C000000}"/>
    <cellStyle name="Zarez" xfId="6" builtinId="3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32"/>
  <sheetViews>
    <sheetView showGridLines="0" tabSelected="1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9" ht="15" customHeight="1" x14ac:dyDescent="0.25">
      <c r="A1" s="79"/>
      <c r="B1" s="1"/>
      <c r="C1" s="1"/>
      <c r="D1" s="1"/>
      <c r="E1" s="1"/>
      <c r="F1" s="1"/>
      <c r="G1" s="1"/>
      <c r="H1" s="1"/>
    </row>
    <row r="2" spans="1:19" ht="15" customHeight="1" x14ac:dyDescent="0.25">
      <c r="A2" s="79"/>
      <c r="B2" s="1"/>
      <c r="C2" s="1"/>
      <c r="D2" s="1"/>
      <c r="E2" s="1"/>
      <c r="F2" s="1"/>
      <c r="G2" s="1"/>
      <c r="H2" s="1"/>
    </row>
    <row r="3" spans="1:19" ht="15" customHeight="1" x14ac:dyDescent="0.25">
      <c r="A3" s="79"/>
      <c r="B3" s="1"/>
      <c r="C3" s="1"/>
      <c r="D3" s="1"/>
      <c r="E3" s="1"/>
      <c r="F3" s="1"/>
      <c r="G3" s="1"/>
      <c r="H3" s="1"/>
    </row>
    <row r="4" spans="1:19" ht="15" customHeight="1" x14ac:dyDescent="0.25">
      <c r="A4" s="79"/>
      <c r="B4" s="1"/>
      <c r="C4" s="1"/>
      <c r="D4" s="1"/>
      <c r="E4" s="1"/>
      <c r="F4" s="1"/>
      <c r="G4" s="1"/>
      <c r="H4" s="1"/>
    </row>
    <row r="5" spans="1:19" ht="15" customHeight="1" x14ac:dyDescent="0.25">
      <c r="A5" s="79"/>
      <c r="B5" s="1"/>
      <c r="C5" s="77" t="s">
        <v>58</v>
      </c>
      <c r="D5" s="1"/>
      <c r="E5" s="1"/>
      <c r="F5" s="1"/>
      <c r="G5" s="1"/>
      <c r="H5" s="1"/>
      <c r="I5" s="64"/>
    </row>
    <row r="6" spans="1:19" ht="15" customHeight="1" x14ac:dyDescent="0.25">
      <c r="A6" s="79"/>
      <c r="B6" s="1"/>
      <c r="C6" s="2"/>
      <c r="D6" s="2"/>
      <c r="E6" s="1"/>
      <c r="F6" s="1"/>
      <c r="G6" s="1"/>
      <c r="H6" s="1"/>
      <c r="I6" s="2"/>
      <c r="J6" s="2"/>
    </row>
    <row r="7" spans="1:19" ht="15" customHeight="1" thickBot="1" x14ac:dyDescent="0.3">
      <c r="A7" s="80"/>
      <c r="B7" s="78"/>
      <c r="C7" s="78"/>
      <c r="D7" s="78"/>
      <c r="E7" s="78"/>
      <c r="F7" s="78"/>
      <c r="G7" s="78"/>
      <c r="H7" s="78"/>
      <c r="O7" s="1"/>
      <c r="P7" s="1"/>
      <c r="Q7" s="1"/>
      <c r="R7" s="1"/>
      <c r="S7" s="1"/>
    </row>
    <row r="8" spans="1:19" ht="24.75" customHeight="1" x14ac:dyDescent="0.25">
      <c r="A8" s="87" t="s">
        <v>59</v>
      </c>
      <c r="B8" s="90" t="s">
        <v>88</v>
      </c>
      <c r="C8" s="83" t="s">
        <v>78</v>
      </c>
      <c r="D8" s="83"/>
      <c r="E8" s="83" t="s">
        <v>77</v>
      </c>
      <c r="F8" s="83"/>
      <c r="G8" s="83" t="s">
        <v>79</v>
      </c>
      <c r="H8" s="83"/>
      <c r="I8" s="83" t="s">
        <v>78</v>
      </c>
      <c r="J8" s="83"/>
      <c r="K8" s="83" t="s">
        <v>77</v>
      </c>
      <c r="L8" s="83"/>
      <c r="M8" s="83" t="s">
        <v>79</v>
      </c>
      <c r="N8" s="84"/>
      <c r="O8" s="1"/>
      <c r="P8" s="1"/>
      <c r="Q8" s="1"/>
      <c r="R8" s="1"/>
      <c r="S8" s="1"/>
    </row>
    <row r="9" spans="1:19" ht="21.75" customHeight="1" x14ac:dyDescent="0.25">
      <c r="A9" s="88"/>
      <c r="B9" s="85"/>
      <c r="C9" s="85" t="s">
        <v>80</v>
      </c>
      <c r="D9" s="85"/>
      <c r="E9" s="85" t="s">
        <v>80</v>
      </c>
      <c r="F9" s="85"/>
      <c r="G9" s="85" t="s">
        <v>80</v>
      </c>
      <c r="H9" s="85"/>
      <c r="I9" s="85" t="s">
        <v>81</v>
      </c>
      <c r="J9" s="85"/>
      <c r="K9" s="85" t="s">
        <v>81</v>
      </c>
      <c r="L9" s="85"/>
      <c r="M9" s="85" t="s">
        <v>81</v>
      </c>
      <c r="N9" s="86"/>
      <c r="O9" s="1"/>
      <c r="P9" s="1"/>
      <c r="Q9" s="1"/>
      <c r="R9" s="1"/>
      <c r="S9" s="1"/>
    </row>
    <row r="10" spans="1:19" ht="18.75" customHeight="1" thickBot="1" x14ac:dyDescent="0.3">
      <c r="A10" s="89"/>
      <c r="B10" s="91"/>
      <c r="C10" s="68" t="s">
        <v>26</v>
      </c>
      <c r="D10" s="66" t="s">
        <v>76</v>
      </c>
      <c r="E10" s="68" t="s">
        <v>26</v>
      </c>
      <c r="F10" s="66" t="s">
        <v>76</v>
      </c>
      <c r="G10" s="68" t="s">
        <v>26</v>
      </c>
      <c r="H10" s="76" t="s">
        <v>76</v>
      </c>
      <c r="I10" s="68" t="s">
        <v>26</v>
      </c>
      <c r="J10" s="76" t="s">
        <v>76</v>
      </c>
      <c r="K10" s="68" t="s">
        <v>26</v>
      </c>
      <c r="L10" s="76" t="s">
        <v>76</v>
      </c>
      <c r="M10" s="68" t="s">
        <v>26</v>
      </c>
      <c r="N10" s="67" t="s">
        <v>76</v>
      </c>
      <c r="O10" s="1"/>
      <c r="P10" s="1"/>
      <c r="Q10" s="1"/>
      <c r="R10" s="1"/>
      <c r="S10" s="1"/>
    </row>
    <row r="11" spans="1:19" x14ac:dyDescent="0.25">
      <c r="A11" s="15" t="s">
        <v>27</v>
      </c>
      <c r="B11" s="7" t="s">
        <v>63</v>
      </c>
      <c r="C11" s="61">
        <f>FBiH!C11</f>
        <v>20036080</v>
      </c>
      <c r="D11" s="70">
        <f t="shared" ref="D11:D27" si="0">C11/C$36*100</f>
        <v>11.080271270615254</v>
      </c>
      <c r="E11" s="61">
        <f>FBiH!E11</f>
        <v>2940911</v>
      </c>
      <c r="F11" s="71">
        <f t="shared" ref="F11:F35" si="1">E11/E$36*100</f>
        <v>6.0603910926475058</v>
      </c>
      <c r="G11" s="61">
        <f>C11+E11</f>
        <v>22976991</v>
      </c>
      <c r="H11" s="71">
        <f t="shared" ref="H11:H35" si="2">G11/G$36*100</f>
        <v>10.018161385440278</v>
      </c>
      <c r="I11" s="61">
        <f>FBiH!I11</f>
        <v>22918493</v>
      </c>
      <c r="J11" s="70">
        <f t="shared" ref="J11:J35" si="3">I11/I$36*100</f>
        <v>10.933806884175185</v>
      </c>
      <c r="K11" s="61">
        <f>FBiH!K11</f>
        <v>2198404</v>
      </c>
      <c r="L11" s="71">
        <f t="shared" ref="L11:L35" si="4">K11/K$36*100</f>
        <v>4.4119833697589552</v>
      </c>
      <c r="M11" s="61">
        <f t="shared" ref="M11:M35" si="5">I11+K11</f>
        <v>25116897</v>
      </c>
      <c r="N11" s="71">
        <f t="shared" ref="N11:N35" si="6">M11/M$36*100</f>
        <v>9.6812227430226887</v>
      </c>
      <c r="O11" s="1"/>
      <c r="P11" s="1"/>
      <c r="Q11" s="1"/>
      <c r="R11" s="1"/>
      <c r="S11" s="1"/>
    </row>
    <row r="12" spans="1:19" x14ac:dyDescent="0.25">
      <c r="A12" s="15" t="s">
        <v>28</v>
      </c>
      <c r="B12" s="7" t="s">
        <v>86</v>
      </c>
      <c r="C12" s="61">
        <f>FBiH!C12</f>
        <v>22729444</v>
      </c>
      <c r="D12" s="70">
        <f t="shared" si="0"/>
        <v>12.56974444852777</v>
      </c>
      <c r="E12" s="61">
        <f>FBiH!E12</f>
        <v>0</v>
      </c>
      <c r="F12" s="71">
        <f t="shared" si="1"/>
        <v>0</v>
      </c>
      <c r="G12" s="61">
        <f t="shared" ref="G12:G35" si="7">C12+E12</f>
        <v>22729444</v>
      </c>
      <c r="H12" s="71">
        <f t="shared" si="2"/>
        <v>9.9102288107841101</v>
      </c>
      <c r="I12" s="61">
        <f>FBiH!I12</f>
        <v>29033104</v>
      </c>
      <c r="J12" s="70">
        <f t="shared" si="3"/>
        <v>13.850926078960521</v>
      </c>
      <c r="K12" s="61">
        <f>FBiH!K12</f>
        <v>0</v>
      </c>
      <c r="L12" s="71">
        <f t="shared" si="4"/>
        <v>0</v>
      </c>
      <c r="M12" s="61">
        <f t="shared" si="5"/>
        <v>29033104</v>
      </c>
      <c r="N12" s="71">
        <f t="shared" si="6"/>
        <v>11.190711445977703</v>
      </c>
      <c r="O12" s="1"/>
      <c r="P12" s="1"/>
      <c r="Q12" s="1"/>
      <c r="R12" s="1"/>
      <c r="S12" s="1"/>
    </row>
    <row r="13" spans="1:19" ht="14.25" customHeight="1" x14ac:dyDescent="0.25">
      <c r="A13" s="15" t="s">
        <v>29</v>
      </c>
      <c r="B13" s="7" t="s">
        <v>12</v>
      </c>
      <c r="C13" s="61">
        <f>RS!C11</f>
        <v>3689098.64</v>
      </c>
      <c r="D13" s="70">
        <f t="shared" si="0"/>
        <v>2.0401302887220361</v>
      </c>
      <c r="E13" s="61">
        <f>RS!E11</f>
        <v>0</v>
      </c>
      <c r="F13" s="71">
        <f t="shared" si="1"/>
        <v>0</v>
      </c>
      <c r="G13" s="61">
        <f t="shared" si="7"/>
        <v>3689098.64</v>
      </c>
      <c r="H13" s="71">
        <f t="shared" si="2"/>
        <v>1.6084780440714905</v>
      </c>
      <c r="I13" s="61">
        <f>RS!I11</f>
        <v>4122687</v>
      </c>
      <c r="J13" s="70">
        <f t="shared" si="3"/>
        <v>1.9668249348637166</v>
      </c>
      <c r="K13" s="61">
        <f>RS!K11</f>
        <v>0</v>
      </c>
      <c r="L13" s="71">
        <f t="shared" si="4"/>
        <v>0</v>
      </c>
      <c r="M13" s="61">
        <f t="shared" si="5"/>
        <v>4122687</v>
      </c>
      <c r="N13" s="71">
        <f t="shared" si="6"/>
        <v>1.5890757184999396</v>
      </c>
      <c r="O13" s="1"/>
      <c r="P13" s="1"/>
      <c r="Q13" s="1"/>
      <c r="R13" s="1"/>
      <c r="S13" s="1"/>
    </row>
    <row r="14" spans="1:19" ht="15.75" customHeight="1" x14ac:dyDescent="0.25">
      <c r="A14" s="15" t="s">
        <v>30</v>
      </c>
      <c r="B14" s="7" t="s">
        <v>1</v>
      </c>
      <c r="C14" s="61">
        <f>FBiH!C13</f>
        <v>4964591</v>
      </c>
      <c r="D14" s="70">
        <f t="shared" si="0"/>
        <v>2.745497873219465</v>
      </c>
      <c r="E14" s="61">
        <f>FBiH!E13</f>
        <v>0</v>
      </c>
      <c r="F14" s="71">
        <f t="shared" si="1"/>
        <v>0</v>
      </c>
      <c r="G14" s="61">
        <f t="shared" si="7"/>
        <v>4964591</v>
      </c>
      <c r="H14" s="71">
        <f t="shared" si="2"/>
        <v>2.1646034439715947</v>
      </c>
      <c r="I14" s="61">
        <f>FBiH!I13</f>
        <v>6453951</v>
      </c>
      <c r="J14" s="70">
        <f t="shared" si="3"/>
        <v>3.0790093342493909</v>
      </c>
      <c r="K14" s="61">
        <f>FBiH!K13</f>
        <v>0</v>
      </c>
      <c r="L14" s="71">
        <f t="shared" si="4"/>
        <v>0</v>
      </c>
      <c r="M14" s="61">
        <f t="shared" si="5"/>
        <v>6453951</v>
      </c>
      <c r="N14" s="71">
        <f t="shared" si="6"/>
        <v>2.4876535188066438</v>
      </c>
      <c r="O14" s="1"/>
      <c r="P14" s="1"/>
      <c r="Q14" s="1"/>
      <c r="R14" s="1"/>
      <c r="S14" s="1"/>
    </row>
    <row r="15" spans="1:19" x14ac:dyDescent="0.25">
      <c r="A15" s="15" t="s">
        <v>31</v>
      </c>
      <c r="B15" s="7" t="s">
        <v>83</v>
      </c>
      <c r="C15" s="61">
        <f>FBiH!C14</f>
        <v>1994048</v>
      </c>
      <c r="D15" s="70">
        <f t="shared" si="0"/>
        <v>1.1027402948395</v>
      </c>
      <c r="E15" s="61">
        <f>FBiH!E14</f>
        <v>0</v>
      </c>
      <c r="F15" s="71">
        <f t="shared" si="1"/>
        <v>0</v>
      </c>
      <c r="G15" s="61">
        <f t="shared" si="7"/>
        <v>1994048</v>
      </c>
      <c r="H15" s="71">
        <f t="shared" si="2"/>
        <v>0.86942170427426346</v>
      </c>
      <c r="I15" s="61">
        <f>FBiH!I14</f>
        <v>0</v>
      </c>
      <c r="J15" s="70">
        <f t="shared" si="3"/>
        <v>0</v>
      </c>
      <c r="K15" s="61">
        <f>FBiH!K14</f>
        <v>0</v>
      </c>
      <c r="L15" s="71">
        <f t="shared" si="4"/>
        <v>0</v>
      </c>
      <c r="M15" s="61">
        <f t="shared" si="5"/>
        <v>0</v>
      </c>
      <c r="N15" s="71">
        <f t="shared" si="6"/>
        <v>0</v>
      </c>
      <c r="O15" s="1"/>
      <c r="P15" s="1"/>
      <c r="Q15" s="1"/>
      <c r="R15" s="1"/>
      <c r="S15" s="1"/>
    </row>
    <row r="16" spans="1:19" ht="15" customHeight="1" x14ac:dyDescent="0.25">
      <c r="A16" s="15" t="s">
        <v>32</v>
      </c>
      <c r="B16" s="7" t="s">
        <v>2</v>
      </c>
      <c r="C16" s="61">
        <f>FBiH!C15</f>
        <v>10468707</v>
      </c>
      <c r="D16" s="70">
        <f t="shared" si="0"/>
        <v>5.7893616621908484</v>
      </c>
      <c r="E16" s="61">
        <f>FBiH!E15</f>
        <v>1179726</v>
      </c>
      <c r="F16" s="71">
        <f t="shared" si="1"/>
        <v>2.4310837499552593</v>
      </c>
      <c r="G16" s="61">
        <f t="shared" si="7"/>
        <v>11648433</v>
      </c>
      <c r="H16" s="71">
        <f t="shared" si="2"/>
        <v>5.0788147883022736</v>
      </c>
      <c r="I16" s="61">
        <f>FBiH!I15</f>
        <v>11963855</v>
      </c>
      <c r="J16" s="70">
        <f t="shared" si="3"/>
        <v>5.7076388120402912</v>
      </c>
      <c r="K16" s="61">
        <f>FBiH!K15</f>
        <v>3190439</v>
      </c>
      <c r="L16" s="71">
        <f t="shared" si="4"/>
        <v>6.4029012912232659</v>
      </c>
      <c r="M16" s="61">
        <f t="shared" si="5"/>
        <v>15154294</v>
      </c>
      <c r="N16" s="71">
        <f t="shared" si="6"/>
        <v>5.8411712134366072</v>
      </c>
      <c r="O16" s="1"/>
      <c r="P16" s="1"/>
      <c r="Q16" s="1"/>
      <c r="R16" s="1"/>
      <c r="S16" s="1"/>
    </row>
    <row r="17" spans="1:19" ht="15.75" customHeight="1" x14ac:dyDescent="0.25">
      <c r="A17" s="15" t="s">
        <v>33</v>
      </c>
      <c r="B17" s="7" t="s">
        <v>13</v>
      </c>
      <c r="C17" s="61">
        <f>RS!C12</f>
        <v>5841568.7299999995</v>
      </c>
      <c r="D17" s="70">
        <f t="shared" si="0"/>
        <v>3.2304805218557444</v>
      </c>
      <c r="E17" s="61">
        <f>RS!E12</f>
        <v>0</v>
      </c>
      <c r="F17" s="71">
        <f t="shared" si="1"/>
        <v>0</v>
      </c>
      <c r="G17" s="61">
        <f t="shared" si="7"/>
        <v>5841568.7299999995</v>
      </c>
      <c r="H17" s="71">
        <f t="shared" si="2"/>
        <v>2.5469731124184798</v>
      </c>
      <c r="I17" s="61">
        <f>RS!I12</f>
        <v>6440677</v>
      </c>
      <c r="J17" s="70">
        <f t="shared" si="3"/>
        <v>3.0726766599072977</v>
      </c>
      <c r="K17" s="61">
        <f>RS!K12</f>
        <v>0</v>
      </c>
      <c r="L17" s="71">
        <f t="shared" si="4"/>
        <v>0</v>
      </c>
      <c r="M17" s="61">
        <f t="shared" si="5"/>
        <v>6440677</v>
      </c>
      <c r="N17" s="71">
        <f t="shared" si="6"/>
        <v>2.4825371005368675</v>
      </c>
      <c r="O17" s="1"/>
      <c r="P17" s="1"/>
      <c r="Q17" s="1"/>
      <c r="R17" s="1"/>
      <c r="S17" s="1"/>
    </row>
    <row r="18" spans="1:19" x14ac:dyDescent="0.25">
      <c r="A18" s="15" t="s">
        <v>34</v>
      </c>
      <c r="B18" s="7" t="s">
        <v>14</v>
      </c>
      <c r="C18" s="61">
        <f>RS!C13</f>
        <v>7400991.0700000003</v>
      </c>
      <c r="D18" s="70">
        <f t="shared" si="0"/>
        <v>4.0928659062551684</v>
      </c>
      <c r="E18" s="61">
        <f>RS!E13</f>
        <v>0</v>
      </c>
      <c r="F18" s="71">
        <f t="shared" si="1"/>
        <v>0</v>
      </c>
      <c r="G18" s="61">
        <f t="shared" si="7"/>
        <v>7400991.0700000003</v>
      </c>
      <c r="H18" s="71">
        <f t="shared" si="2"/>
        <v>3.2268943723511199</v>
      </c>
      <c r="I18" s="61">
        <f>RS!I13</f>
        <v>7895842</v>
      </c>
      <c r="J18" s="70">
        <f t="shared" si="3"/>
        <v>3.76689739661153</v>
      </c>
      <c r="K18" s="61">
        <f>RS!K13</f>
        <v>0</v>
      </c>
      <c r="L18" s="71">
        <f t="shared" si="4"/>
        <v>0</v>
      </c>
      <c r="M18" s="61">
        <f t="shared" si="5"/>
        <v>7895842</v>
      </c>
      <c r="N18" s="71">
        <f t="shared" si="6"/>
        <v>3.0434255133392374</v>
      </c>
      <c r="O18" s="1"/>
      <c r="P18" s="1"/>
      <c r="Q18" s="1"/>
      <c r="R18" s="1"/>
      <c r="S18" s="1"/>
    </row>
    <row r="19" spans="1:19" x14ac:dyDescent="0.25">
      <c r="A19" s="15" t="s">
        <v>35</v>
      </c>
      <c r="B19" s="7" t="s">
        <v>3</v>
      </c>
      <c r="C19" s="61">
        <f>FBiH!C16</f>
        <v>17738935</v>
      </c>
      <c r="D19" s="70">
        <f t="shared" si="0"/>
        <v>9.809913508621019</v>
      </c>
      <c r="E19" s="61">
        <f>FBiH!E16</f>
        <v>0</v>
      </c>
      <c r="F19" s="71">
        <f t="shared" si="1"/>
        <v>0</v>
      </c>
      <c r="G19" s="61">
        <f t="shared" si="7"/>
        <v>17738935</v>
      </c>
      <c r="H19" s="71">
        <f t="shared" si="2"/>
        <v>7.7343249007598525</v>
      </c>
      <c r="I19" s="61">
        <f>FBiH!I16</f>
        <v>20592435</v>
      </c>
      <c r="J19" s="70">
        <f t="shared" si="3"/>
        <v>9.8241061297062622</v>
      </c>
      <c r="K19" s="61">
        <f>FBiH!K16</f>
        <v>0</v>
      </c>
      <c r="L19" s="71">
        <f t="shared" si="4"/>
        <v>0</v>
      </c>
      <c r="M19" s="61">
        <f t="shared" si="5"/>
        <v>20592435</v>
      </c>
      <c r="N19" s="71">
        <f t="shared" si="6"/>
        <v>7.9372842137393178</v>
      </c>
      <c r="O19" s="1"/>
      <c r="P19" s="1"/>
      <c r="Q19" s="1"/>
      <c r="R19" s="1"/>
      <c r="S19" s="1"/>
    </row>
    <row r="20" spans="1:19" x14ac:dyDescent="0.25">
      <c r="A20" s="15" t="s">
        <v>36</v>
      </c>
      <c r="B20" s="7" t="s">
        <v>23</v>
      </c>
      <c r="C20" s="61">
        <f>RS!C14</f>
        <v>2423403.56</v>
      </c>
      <c r="D20" s="70">
        <f t="shared" si="0"/>
        <v>1.3401807560647958</v>
      </c>
      <c r="E20" s="61">
        <f>RS!E14</f>
        <v>0</v>
      </c>
      <c r="F20" s="71">
        <f t="shared" si="1"/>
        <v>0</v>
      </c>
      <c r="G20" s="61">
        <f t="shared" si="7"/>
        <v>2423403.56</v>
      </c>
      <c r="H20" s="71">
        <f t="shared" si="2"/>
        <v>1.0566243406776155</v>
      </c>
      <c r="I20" s="61">
        <f>RS!I14</f>
        <v>3061647</v>
      </c>
      <c r="J20" s="70">
        <f t="shared" si="3"/>
        <v>1.4606308122228764</v>
      </c>
      <c r="K20" s="61">
        <f>RS!K14</f>
        <v>0</v>
      </c>
      <c r="L20" s="71">
        <f t="shared" si="4"/>
        <v>0</v>
      </c>
      <c r="M20" s="61">
        <f t="shared" si="5"/>
        <v>3061647</v>
      </c>
      <c r="N20" s="71">
        <f t="shared" si="6"/>
        <v>1.1801014499325766</v>
      </c>
      <c r="O20" s="1"/>
      <c r="P20" s="1"/>
      <c r="Q20" s="1"/>
      <c r="R20" s="1"/>
      <c r="S20" s="1"/>
    </row>
    <row r="21" spans="1:19" x14ac:dyDescent="0.25">
      <c r="A21" s="15" t="s">
        <v>37</v>
      </c>
      <c r="B21" s="7" t="s">
        <v>16</v>
      </c>
      <c r="C21" s="61">
        <f>RS!C15</f>
        <v>2631982.52</v>
      </c>
      <c r="D21" s="70">
        <f t="shared" si="0"/>
        <v>1.4555282421071158</v>
      </c>
      <c r="E21" s="61">
        <f>RS!E15</f>
        <v>5609081.9000000004</v>
      </c>
      <c r="F21" s="71">
        <f t="shared" si="1"/>
        <v>11.558741486801317</v>
      </c>
      <c r="G21" s="61">
        <f t="shared" si="7"/>
        <v>8241064.4199999999</v>
      </c>
      <c r="H21" s="71">
        <f t="shared" si="2"/>
        <v>3.593173420635007</v>
      </c>
      <c r="I21" s="61">
        <f>RS!I15</f>
        <v>3006764</v>
      </c>
      <c r="J21" s="70">
        <f t="shared" si="3"/>
        <v>1.4344475844153504</v>
      </c>
      <c r="K21" s="61">
        <f>RS!K15</f>
        <v>5818284</v>
      </c>
      <c r="L21" s="71">
        <f t="shared" si="4"/>
        <v>11.676731050586978</v>
      </c>
      <c r="M21" s="61">
        <f t="shared" si="5"/>
        <v>8825048</v>
      </c>
      <c r="N21" s="71">
        <f t="shared" si="6"/>
        <v>3.4015848138353593</v>
      </c>
      <c r="O21" s="1"/>
      <c r="P21" s="1"/>
      <c r="Q21" s="1"/>
      <c r="R21" s="1"/>
      <c r="S21" s="1"/>
    </row>
    <row r="22" spans="1:19" x14ac:dyDescent="0.25">
      <c r="A22" s="15" t="s">
        <v>38</v>
      </c>
      <c r="B22" s="7" t="s">
        <v>4</v>
      </c>
      <c r="C22" s="61">
        <f>FBiH!C17</f>
        <v>5517833</v>
      </c>
      <c r="D22" s="70">
        <f t="shared" si="0"/>
        <v>3.0514495083845135</v>
      </c>
      <c r="E22" s="61">
        <f>FBiH!E17</f>
        <v>8532920</v>
      </c>
      <c r="F22" s="71">
        <f t="shared" si="1"/>
        <v>17.583950130511855</v>
      </c>
      <c r="G22" s="61">
        <f t="shared" si="7"/>
        <v>14050753</v>
      </c>
      <c r="H22" s="71">
        <f t="shared" si="2"/>
        <v>6.1262465194402145</v>
      </c>
      <c r="I22" s="61">
        <f>FBiH!I17</f>
        <v>5808465</v>
      </c>
      <c r="J22" s="70">
        <f t="shared" si="3"/>
        <v>2.7710650348384869</v>
      </c>
      <c r="K22" s="61">
        <f>FBiH!K17</f>
        <v>8317740</v>
      </c>
      <c r="L22" s="71">
        <f t="shared" si="4"/>
        <v>16.692896553126204</v>
      </c>
      <c r="M22" s="61">
        <f t="shared" si="5"/>
        <v>14126205</v>
      </c>
      <c r="N22" s="71">
        <f t="shared" si="6"/>
        <v>5.4448977960374974</v>
      </c>
      <c r="O22" s="8"/>
      <c r="P22" s="1"/>
      <c r="Q22" s="1"/>
      <c r="R22" s="1"/>
      <c r="S22" s="1"/>
    </row>
    <row r="23" spans="1:19" x14ac:dyDescent="0.25">
      <c r="A23" s="15" t="s">
        <v>39</v>
      </c>
      <c r="B23" s="7" t="s">
        <v>17</v>
      </c>
      <c r="C23" s="61">
        <f>RS!C16</f>
        <v>1576792.73</v>
      </c>
      <c r="D23" s="70">
        <f t="shared" si="0"/>
        <v>0.87199148665477477</v>
      </c>
      <c r="E23" s="61">
        <f>RS!E16</f>
        <v>0</v>
      </c>
      <c r="F23" s="71">
        <f t="shared" si="1"/>
        <v>0</v>
      </c>
      <c r="G23" s="61">
        <f t="shared" si="7"/>
        <v>1576792.73</v>
      </c>
      <c r="H23" s="71">
        <f t="shared" si="2"/>
        <v>0.68749489611276593</v>
      </c>
      <c r="I23" s="61">
        <f>RS!I16</f>
        <v>2103862</v>
      </c>
      <c r="J23" s="70">
        <f t="shared" si="3"/>
        <v>1.0036969192937151</v>
      </c>
      <c r="K23" s="61">
        <f>RS!K16</f>
        <v>0</v>
      </c>
      <c r="L23" s="71">
        <f t="shared" si="4"/>
        <v>0</v>
      </c>
      <c r="M23" s="61">
        <f t="shared" si="5"/>
        <v>2103862</v>
      </c>
      <c r="N23" s="71">
        <f t="shared" si="6"/>
        <v>0.81092647083679159</v>
      </c>
      <c r="O23" s="1"/>
      <c r="P23" s="1"/>
      <c r="Q23" s="1"/>
      <c r="R23" s="1"/>
      <c r="S23" s="1"/>
    </row>
    <row r="24" spans="1:19" x14ac:dyDescent="0.25">
      <c r="A24" s="15" t="s">
        <v>40</v>
      </c>
      <c r="B24" s="7" t="s">
        <v>18</v>
      </c>
      <c r="C24" s="61">
        <f>RS!C17</f>
        <v>4283920.6100000003</v>
      </c>
      <c r="D24" s="70">
        <f t="shared" si="0"/>
        <v>2.3690763093668812</v>
      </c>
      <c r="E24" s="61">
        <f>RS!E17</f>
        <v>0</v>
      </c>
      <c r="F24" s="71">
        <f t="shared" si="1"/>
        <v>0</v>
      </c>
      <c r="G24" s="61">
        <f t="shared" si="7"/>
        <v>4283920.6100000003</v>
      </c>
      <c r="H24" s="71">
        <f t="shared" si="2"/>
        <v>1.8678254273326633</v>
      </c>
      <c r="I24" s="61">
        <f>RS!I17</f>
        <v>5146682</v>
      </c>
      <c r="J24" s="70">
        <f t="shared" si="3"/>
        <v>2.4553458677348687</v>
      </c>
      <c r="K24" s="61">
        <f>RS!K17</f>
        <v>0</v>
      </c>
      <c r="L24" s="71">
        <f t="shared" si="4"/>
        <v>0</v>
      </c>
      <c r="M24" s="61">
        <f t="shared" si="5"/>
        <v>5146682</v>
      </c>
      <c r="N24" s="71">
        <f t="shared" si="6"/>
        <v>1.9837711174873831</v>
      </c>
      <c r="O24" s="1"/>
      <c r="P24" s="1"/>
      <c r="Q24" s="1"/>
      <c r="R24" s="1"/>
      <c r="S24" s="1"/>
    </row>
    <row r="25" spans="1:19" x14ac:dyDescent="0.25">
      <c r="A25" s="15" t="s">
        <v>41</v>
      </c>
      <c r="B25" s="7" t="s">
        <v>19</v>
      </c>
      <c r="C25" s="61">
        <f>RS!C18</f>
        <v>3628820.56</v>
      </c>
      <c r="D25" s="70">
        <f t="shared" si="0"/>
        <v>2.0067955506858608</v>
      </c>
      <c r="E25" s="61">
        <f>RS!E18</f>
        <v>0</v>
      </c>
      <c r="F25" s="71">
        <f t="shared" si="1"/>
        <v>0</v>
      </c>
      <c r="G25" s="61">
        <f t="shared" si="7"/>
        <v>3628820.56</v>
      </c>
      <c r="H25" s="71">
        <f t="shared" si="2"/>
        <v>1.5821962940614707</v>
      </c>
      <c r="I25" s="61">
        <f>RS!I18</f>
        <v>4668099</v>
      </c>
      <c r="J25" s="70">
        <f t="shared" si="3"/>
        <v>2.2270265755349317</v>
      </c>
      <c r="K25" s="61">
        <f>RS!K18</f>
        <v>0</v>
      </c>
      <c r="L25" s="71">
        <f t="shared" si="4"/>
        <v>0</v>
      </c>
      <c r="M25" s="61">
        <f t="shared" si="5"/>
        <v>4668099</v>
      </c>
      <c r="N25" s="71">
        <f t="shared" si="6"/>
        <v>1.7993029236645541</v>
      </c>
      <c r="O25" s="1"/>
      <c r="P25" s="1"/>
      <c r="Q25" s="1"/>
      <c r="R25" s="1"/>
      <c r="S25" s="1"/>
    </row>
    <row r="26" spans="1:19" x14ac:dyDescent="0.25">
      <c r="A26" s="15" t="s">
        <v>42</v>
      </c>
      <c r="B26" s="7" t="s">
        <v>11</v>
      </c>
      <c r="C26" s="61">
        <f>RS!C19</f>
        <v>6937259.3999999994</v>
      </c>
      <c r="D26" s="70">
        <f t="shared" si="0"/>
        <v>3.8364149088357413</v>
      </c>
      <c r="E26" s="61">
        <f>RS!E19</f>
        <v>0</v>
      </c>
      <c r="F26" s="71">
        <f t="shared" si="1"/>
        <v>0</v>
      </c>
      <c r="G26" s="61">
        <f t="shared" si="7"/>
        <v>6937259.3999999994</v>
      </c>
      <c r="H26" s="71">
        <f t="shared" si="2"/>
        <v>3.0247034627755474</v>
      </c>
      <c r="I26" s="61">
        <f>RS!I19</f>
        <v>7834833</v>
      </c>
      <c r="J26" s="70">
        <f t="shared" si="3"/>
        <v>3.7377916162185243</v>
      </c>
      <c r="K26" s="61">
        <f>RS!K19</f>
        <v>0</v>
      </c>
      <c r="L26" s="71">
        <f t="shared" si="4"/>
        <v>0</v>
      </c>
      <c r="M26" s="61">
        <f t="shared" si="5"/>
        <v>7834833</v>
      </c>
      <c r="N26" s="71">
        <f t="shared" si="6"/>
        <v>3.0199098012539003</v>
      </c>
      <c r="O26" s="1"/>
      <c r="P26" s="1"/>
      <c r="Q26" s="1"/>
      <c r="R26" s="1"/>
      <c r="S26" s="1"/>
    </row>
    <row r="27" spans="1:19" x14ac:dyDescent="0.25">
      <c r="A27" s="15" t="s">
        <v>43</v>
      </c>
      <c r="B27" s="7" t="s">
        <v>15</v>
      </c>
      <c r="C27" s="61">
        <f>RS!C20</f>
        <v>2628837.89</v>
      </c>
      <c r="D27" s="70">
        <f t="shared" si="0"/>
        <v>1.4537892116457825</v>
      </c>
      <c r="E27" s="61">
        <f>RS!E20</f>
        <v>0</v>
      </c>
      <c r="F27" s="71">
        <f t="shared" si="1"/>
        <v>0</v>
      </c>
      <c r="G27" s="61">
        <f t="shared" si="7"/>
        <v>2628837.89</v>
      </c>
      <c r="H27" s="71">
        <f t="shared" si="2"/>
        <v>1.1461954369125311</v>
      </c>
      <c r="I27" s="61">
        <f>RS!I20</f>
        <v>3171769</v>
      </c>
      <c r="J27" s="70">
        <f t="shared" si="3"/>
        <v>1.5131671060227845</v>
      </c>
      <c r="K27" s="61">
        <f>RS!K20</f>
        <v>0</v>
      </c>
      <c r="L27" s="71">
        <f t="shared" si="4"/>
        <v>0</v>
      </c>
      <c r="M27" s="61">
        <f t="shared" si="5"/>
        <v>3171769</v>
      </c>
      <c r="N27" s="71">
        <f t="shared" si="6"/>
        <v>1.2225476012587992</v>
      </c>
      <c r="O27" s="1"/>
      <c r="P27" s="1"/>
      <c r="Q27" s="1"/>
      <c r="R27" s="1"/>
      <c r="S27" s="1"/>
    </row>
    <row r="28" spans="1:19" x14ac:dyDescent="0.25">
      <c r="A28" s="15" t="s">
        <v>44</v>
      </c>
      <c r="B28" s="7" t="s">
        <v>66</v>
      </c>
      <c r="C28" s="61">
        <f>RS!C21</f>
        <v>4158636.27</v>
      </c>
      <c r="D28" s="70">
        <f t="shared" ref="D28:D35" si="8">C28/C$36*100</f>
        <v>2.299792074468638</v>
      </c>
      <c r="E28" s="61">
        <f>RS!E21</f>
        <v>0</v>
      </c>
      <c r="F28" s="71">
        <f t="shared" si="1"/>
        <v>0</v>
      </c>
      <c r="G28" s="61">
        <f t="shared" si="7"/>
        <v>4158636.27</v>
      </c>
      <c r="H28" s="71">
        <f t="shared" si="2"/>
        <v>1.8132004010536187</v>
      </c>
      <c r="I28" s="61">
        <f>RS!I21</f>
        <v>5565967</v>
      </c>
      <c r="J28" s="70">
        <f t="shared" si="3"/>
        <v>2.6553756523909273</v>
      </c>
      <c r="K28" s="61">
        <f>RS!K21</f>
        <v>0</v>
      </c>
      <c r="L28" s="71">
        <f t="shared" si="4"/>
        <v>0</v>
      </c>
      <c r="M28" s="61">
        <f t="shared" si="5"/>
        <v>5565967</v>
      </c>
      <c r="N28" s="71">
        <f t="shared" si="6"/>
        <v>2.1453830983705418</v>
      </c>
      <c r="O28" s="1"/>
      <c r="P28" s="1"/>
      <c r="Q28" s="1"/>
      <c r="R28" s="1"/>
      <c r="S28" s="1"/>
    </row>
    <row r="29" spans="1:19" x14ac:dyDescent="0.25">
      <c r="A29" s="15" t="s">
        <v>45</v>
      </c>
      <c r="B29" s="7" t="s">
        <v>5</v>
      </c>
      <c r="C29" s="61">
        <f>FBiH!C18</f>
        <v>16383858</v>
      </c>
      <c r="D29" s="70">
        <f t="shared" si="8"/>
        <v>9.0605343509928051</v>
      </c>
      <c r="E29" s="61">
        <f>FBiH!E18</f>
        <v>1082081</v>
      </c>
      <c r="F29" s="71">
        <f t="shared" si="1"/>
        <v>2.2298648459348498</v>
      </c>
      <c r="G29" s="61">
        <f t="shared" si="7"/>
        <v>17465939</v>
      </c>
      <c r="H29" s="71">
        <f t="shared" si="2"/>
        <v>7.615296347996801</v>
      </c>
      <c r="I29" s="61">
        <f>FBiH!I18</f>
        <v>18104682</v>
      </c>
      <c r="J29" s="70">
        <f t="shared" si="3"/>
        <v>8.6372649670902266</v>
      </c>
      <c r="K29" s="61">
        <f>FBiH!K18</f>
        <v>1079283</v>
      </c>
      <c r="L29" s="71">
        <f t="shared" si="4"/>
        <v>2.1660161859528801</v>
      </c>
      <c r="M29" s="61">
        <f t="shared" si="5"/>
        <v>19183965</v>
      </c>
      <c r="N29" s="71">
        <f t="shared" si="6"/>
        <v>7.3943942302805654</v>
      </c>
      <c r="O29" s="1"/>
      <c r="P29" s="1"/>
      <c r="Q29" s="1"/>
      <c r="R29" s="1"/>
      <c r="S29" s="1"/>
    </row>
    <row r="30" spans="1:19" x14ac:dyDescent="0.25">
      <c r="A30" s="15" t="s">
        <v>46</v>
      </c>
      <c r="B30" s="7" t="s">
        <v>22</v>
      </c>
      <c r="C30" s="61">
        <f>RS!C22</f>
        <v>716437.16</v>
      </c>
      <c r="D30" s="70">
        <f t="shared" si="8"/>
        <v>0.39620115716992477</v>
      </c>
      <c r="E30" s="61">
        <f>RS!E22</f>
        <v>0</v>
      </c>
      <c r="F30" s="71">
        <f t="shared" si="1"/>
        <v>0</v>
      </c>
      <c r="G30" s="61">
        <f t="shared" si="7"/>
        <v>716437.16</v>
      </c>
      <c r="H30" s="71">
        <f t="shared" si="2"/>
        <v>0.31237262927101717</v>
      </c>
      <c r="I30" s="61">
        <f>RS!I22</f>
        <v>950080</v>
      </c>
      <c r="J30" s="70">
        <f t="shared" si="3"/>
        <v>0.45325804120354513</v>
      </c>
      <c r="K30" s="61">
        <f>RS!K22</f>
        <v>0</v>
      </c>
      <c r="L30" s="71">
        <f t="shared" si="4"/>
        <v>0</v>
      </c>
      <c r="M30" s="61">
        <f t="shared" si="5"/>
        <v>950080</v>
      </c>
      <c r="N30" s="71">
        <f t="shared" si="6"/>
        <v>0.36620511298394054</v>
      </c>
      <c r="O30" s="1"/>
      <c r="P30" s="1"/>
      <c r="Q30" s="1"/>
      <c r="R30" s="1"/>
      <c r="S30" s="1"/>
    </row>
    <row r="31" spans="1:19" x14ac:dyDescent="0.25">
      <c r="A31" s="15" t="s">
        <v>47</v>
      </c>
      <c r="B31" s="7" t="s">
        <v>20</v>
      </c>
      <c r="C31" s="61">
        <f>RS!C23</f>
        <v>4051980.83</v>
      </c>
      <c r="D31" s="70">
        <f t="shared" si="8"/>
        <v>2.2408099178947558</v>
      </c>
      <c r="E31" s="61">
        <f>RS!E23</f>
        <v>0</v>
      </c>
      <c r="F31" s="71">
        <f t="shared" si="1"/>
        <v>0</v>
      </c>
      <c r="G31" s="61">
        <f t="shared" si="7"/>
        <v>4051980.83</v>
      </c>
      <c r="H31" s="71">
        <f t="shared" si="2"/>
        <v>1.7666977319027652</v>
      </c>
      <c r="I31" s="61">
        <f>RS!I23</f>
        <v>4173195</v>
      </c>
      <c r="J31" s="70">
        <f t="shared" si="3"/>
        <v>1.9909209658770088</v>
      </c>
      <c r="K31" s="61">
        <f>RS!K23</f>
        <v>0</v>
      </c>
      <c r="L31" s="71">
        <f t="shared" si="4"/>
        <v>0</v>
      </c>
      <c r="M31" s="61">
        <f t="shared" si="5"/>
        <v>4173195</v>
      </c>
      <c r="N31" s="71">
        <f t="shared" si="6"/>
        <v>1.6085438557584788</v>
      </c>
      <c r="O31" s="1"/>
      <c r="P31" s="1"/>
      <c r="Q31" s="1"/>
      <c r="R31" s="1"/>
      <c r="S31" s="1"/>
    </row>
    <row r="32" spans="1:19" x14ac:dyDescent="0.25">
      <c r="A32" s="15" t="s">
        <v>48</v>
      </c>
      <c r="B32" s="7" t="s">
        <v>6</v>
      </c>
      <c r="C32" s="61">
        <f>FBiH!C19</f>
        <v>10623419</v>
      </c>
      <c r="D32" s="70">
        <f t="shared" si="8"/>
        <v>5.8749198616400138</v>
      </c>
      <c r="E32" s="61">
        <f>FBiH!E19</f>
        <v>6477871</v>
      </c>
      <c r="F32" s="71">
        <f t="shared" si="1"/>
        <v>13.349071667833398</v>
      </c>
      <c r="G32" s="61">
        <f t="shared" si="7"/>
        <v>17101290</v>
      </c>
      <c r="H32" s="71">
        <f t="shared" si="2"/>
        <v>7.4563063161410454</v>
      </c>
      <c r="I32" s="61">
        <f>FBiH!I19</f>
        <v>13634258</v>
      </c>
      <c r="J32" s="70">
        <f t="shared" si="3"/>
        <v>6.5045439061381831</v>
      </c>
      <c r="K32" s="61">
        <f>FBiH!K19</f>
        <v>7389617</v>
      </c>
      <c r="L32" s="71">
        <f t="shared" si="4"/>
        <v>14.830243810004012</v>
      </c>
      <c r="M32" s="61">
        <f t="shared" si="5"/>
        <v>21023875</v>
      </c>
      <c r="N32" s="71">
        <f t="shared" si="6"/>
        <v>8.1035812981383053</v>
      </c>
      <c r="O32" s="1"/>
      <c r="P32" s="1"/>
      <c r="Q32" s="1"/>
      <c r="R32" s="1"/>
      <c r="S32" s="1"/>
    </row>
    <row r="33" spans="1:35" x14ac:dyDescent="0.25">
      <c r="A33" s="15" t="s">
        <v>49</v>
      </c>
      <c r="B33" s="7" t="s">
        <v>7</v>
      </c>
      <c r="C33" s="61">
        <f>FBiH!C20</f>
        <v>9102797</v>
      </c>
      <c r="D33" s="70">
        <f t="shared" si="8"/>
        <v>5.0339916830708775</v>
      </c>
      <c r="E33" s="61">
        <f>FBiH!E20</f>
        <v>11359384</v>
      </c>
      <c r="F33" s="71">
        <f t="shared" si="1"/>
        <v>23.408498118971501</v>
      </c>
      <c r="G33" s="61">
        <f t="shared" si="7"/>
        <v>20462181</v>
      </c>
      <c r="H33" s="71">
        <f t="shared" si="2"/>
        <v>8.9216830679043095</v>
      </c>
      <c r="I33" s="61">
        <f>FBiH!I20</f>
        <v>9980222</v>
      </c>
      <c r="J33" s="70">
        <f t="shared" si="3"/>
        <v>4.7612999689463278</v>
      </c>
      <c r="K33" s="61">
        <f>FBiH!K20</f>
        <v>10645716</v>
      </c>
      <c r="L33" s="71">
        <f t="shared" si="4"/>
        <v>21.364918345843996</v>
      </c>
      <c r="M33" s="61">
        <f t="shared" si="5"/>
        <v>20625938</v>
      </c>
      <c r="N33" s="71">
        <f t="shared" si="6"/>
        <v>7.9501978314349868</v>
      </c>
      <c r="O33" s="1"/>
      <c r="P33" s="1"/>
      <c r="Q33" s="1"/>
      <c r="R33" s="1"/>
      <c r="S33" s="1"/>
    </row>
    <row r="34" spans="1:35" x14ac:dyDescent="0.25">
      <c r="A34" s="15" t="s">
        <v>50</v>
      </c>
      <c r="B34" s="7" t="s">
        <v>68</v>
      </c>
      <c r="C34" s="61">
        <f>FBiH!C21</f>
        <v>343129</v>
      </c>
      <c r="D34" s="70">
        <f t="shared" si="8"/>
        <v>0.18975580057650709</v>
      </c>
      <c r="E34" s="61">
        <f>FBiH!E21</f>
        <v>10821783</v>
      </c>
      <c r="F34" s="71">
        <f t="shared" si="1"/>
        <v>22.30065353890825</v>
      </c>
      <c r="G34" s="61">
        <f t="shared" si="7"/>
        <v>11164912</v>
      </c>
      <c r="H34" s="71">
        <f t="shared" si="2"/>
        <v>4.8679955643556099</v>
      </c>
      <c r="I34" s="61">
        <f>FBiH!I21</f>
        <v>527925</v>
      </c>
      <c r="J34" s="70">
        <f t="shared" si="3"/>
        <v>0.25185905545046899</v>
      </c>
      <c r="K34" s="61">
        <f>FBiH!K21</f>
        <v>10548567</v>
      </c>
      <c r="L34" s="71">
        <f t="shared" si="4"/>
        <v>21.16994973571196</v>
      </c>
      <c r="M34" s="61">
        <f t="shared" si="5"/>
        <v>11076492</v>
      </c>
      <c r="N34" s="71">
        <f t="shared" si="6"/>
        <v>4.2693962659204621</v>
      </c>
      <c r="O34" s="1"/>
      <c r="P34" s="1"/>
      <c r="Q34" s="1"/>
      <c r="R34" s="1"/>
      <c r="S34" s="1"/>
    </row>
    <row r="35" spans="1:35" x14ac:dyDescent="0.25">
      <c r="A35" s="15" t="s">
        <v>51</v>
      </c>
      <c r="B35" s="7" t="s">
        <v>25</v>
      </c>
      <c r="C35" s="61">
        <f>RS!C24</f>
        <v>10954048.800000001</v>
      </c>
      <c r="D35" s="70">
        <f t="shared" si="8"/>
        <v>6.0577634055941836</v>
      </c>
      <c r="E35" s="61">
        <f>RS!E24</f>
        <v>522994.83</v>
      </c>
      <c r="F35" s="71">
        <f t="shared" si="1"/>
        <v>1.0777453684360718</v>
      </c>
      <c r="G35" s="61">
        <f t="shared" si="7"/>
        <v>11477043.630000001</v>
      </c>
      <c r="H35" s="71">
        <f t="shared" si="2"/>
        <v>5.0040875810535557</v>
      </c>
      <c r="I35" s="61">
        <f>RS!I24</f>
        <v>12451790</v>
      </c>
      <c r="J35" s="70">
        <f t="shared" si="3"/>
        <v>5.9404196961075817</v>
      </c>
      <c r="K35" s="61">
        <f>RS!K24</f>
        <v>639971</v>
      </c>
      <c r="L35" s="71">
        <f t="shared" si="4"/>
        <v>1.2843596577917473</v>
      </c>
      <c r="M35" s="61">
        <f t="shared" si="5"/>
        <v>13091761</v>
      </c>
      <c r="N35" s="71">
        <f t="shared" si="6"/>
        <v>5.0461748654468526</v>
      </c>
      <c r="O35" s="1"/>
      <c r="P35" s="1"/>
      <c r="Q35" s="1"/>
      <c r="R35" s="1"/>
      <c r="S35" s="1"/>
    </row>
    <row r="36" spans="1:35" x14ac:dyDescent="0.25">
      <c r="A36" s="3"/>
      <c r="B36" s="4" t="s">
        <v>56</v>
      </c>
      <c r="C36" s="74">
        <f t="shared" ref="C36:N36" si="9">SUM(C11:C35)</f>
        <v>180826619.77000004</v>
      </c>
      <c r="D36" s="74">
        <f t="shared" si="9"/>
        <v>99.999999999999986</v>
      </c>
      <c r="E36" s="74">
        <f t="shared" si="9"/>
        <v>48526752.729999997</v>
      </c>
      <c r="F36" s="75">
        <f t="shared" si="9"/>
        <v>100</v>
      </c>
      <c r="G36" s="10">
        <f t="shared" si="9"/>
        <v>229353372.5</v>
      </c>
      <c r="H36" s="26">
        <f t="shared" si="9"/>
        <v>99.999999999999986</v>
      </c>
      <c r="I36" s="10">
        <f t="shared" si="9"/>
        <v>209611284</v>
      </c>
      <c r="J36" s="10">
        <f t="shared" si="9"/>
        <v>100.00000000000001</v>
      </c>
      <c r="K36" s="10">
        <f t="shared" si="9"/>
        <v>49828021</v>
      </c>
      <c r="L36" s="26">
        <f t="shared" si="9"/>
        <v>100</v>
      </c>
      <c r="M36" s="10">
        <f t="shared" si="9"/>
        <v>259439305</v>
      </c>
      <c r="N36" s="26">
        <f t="shared" si="9"/>
        <v>100.00000000000001</v>
      </c>
      <c r="O36" s="1"/>
      <c r="P36" s="1"/>
      <c r="Q36" s="1"/>
      <c r="R36" s="1"/>
      <c r="S36" s="1"/>
    </row>
    <row r="37" spans="1:35" x14ac:dyDescent="0.25">
      <c r="A37" s="18"/>
      <c r="B37" s="18"/>
      <c r="C37" s="19"/>
      <c r="D37" s="18"/>
      <c r="E37" s="52"/>
      <c r="F37" s="18"/>
      <c r="G37" s="52"/>
      <c r="H37" s="18"/>
      <c r="I37" s="19"/>
      <c r="J37" s="18"/>
      <c r="K37" s="52"/>
      <c r="L37" s="18"/>
      <c r="M37" s="52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</row>
    <row r="38" spans="1:35" x14ac:dyDescent="0.25">
      <c r="C38" s="60"/>
      <c r="D38" s="21"/>
      <c r="E38" s="60"/>
      <c r="F38" s="18"/>
      <c r="G38" s="60"/>
      <c r="H38" s="18"/>
      <c r="I38" s="82"/>
      <c r="J38" s="21"/>
      <c r="K38" s="60"/>
      <c r="L38" s="18"/>
      <c r="M38" s="82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</row>
    <row r="39" spans="1:35" x14ac:dyDescent="0.25">
      <c r="B39" s="18" t="s">
        <v>82</v>
      </c>
      <c r="C39" s="36"/>
      <c r="D39" s="21"/>
      <c r="E39" s="20"/>
      <c r="F39" s="18"/>
      <c r="G39" s="20"/>
      <c r="H39" s="18"/>
      <c r="I39" s="36"/>
      <c r="J39" s="21"/>
      <c r="K39" s="20"/>
      <c r="L39" s="18"/>
      <c r="M39" s="20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</row>
    <row r="40" spans="1:35" x14ac:dyDescent="0.25">
      <c r="B40" s="18" t="s">
        <v>89</v>
      </c>
      <c r="C40" s="22"/>
      <c r="D40" s="21"/>
      <c r="E40" s="21"/>
      <c r="F40" s="18"/>
      <c r="G40" s="21"/>
      <c r="H40" s="18"/>
      <c r="I40" s="22"/>
      <c r="J40" s="21"/>
      <c r="K40" s="21"/>
      <c r="L40" s="18"/>
      <c r="M40" s="21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</row>
    <row r="41" spans="1:35" x14ac:dyDescent="0.25">
      <c r="A41" s="18"/>
      <c r="B41" s="47"/>
      <c r="C41" s="39"/>
      <c r="D41" s="21"/>
      <c r="E41" s="21"/>
      <c r="F41" s="18"/>
      <c r="G41" s="21"/>
      <c r="H41" s="18"/>
      <c r="I41" s="39"/>
      <c r="J41" s="21"/>
      <c r="K41" s="21"/>
      <c r="L41" s="18"/>
      <c r="M41" s="21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</row>
    <row r="42" spans="1:35" x14ac:dyDescent="0.25">
      <c r="A42" s="18"/>
      <c r="B42" s="17"/>
      <c r="C42" s="55"/>
      <c r="D42" s="21"/>
      <c r="E42" s="20"/>
      <c r="F42" s="18"/>
      <c r="G42" s="20"/>
      <c r="H42" s="18"/>
      <c r="I42" s="55"/>
      <c r="J42" s="21"/>
      <c r="K42" s="20"/>
      <c r="L42" s="18"/>
      <c r="M42" s="20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</row>
    <row r="43" spans="1:35" x14ac:dyDescent="0.25">
      <c r="A43" s="18"/>
      <c r="B43" s="47"/>
      <c r="C43" s="11"/>
      <c r="D43" s="18"/>
      <c r="E43" s="18"/>
      <c r="F43" s="18"/>
      <c r="G43" s="18"/>
      <c r="H43" s="18"/>
      <c r="I43" s="11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</row>
    <row r="44" spans="1:35" x14ac:dyDescent="0.25">
      <c r="A44" s="18"/>
      <c r="B44" s="17"/>
      <c r="C44" s="25"/>
      <c r="D44" s="18"/>
      <c r="E44" s="18"/>
      <c r="F44" s="18"/>
      <c r="G44" s="18"/>
      <c r="H44" s="18"/>
      <c r="I44" s="25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3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3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3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35" x14ac:dyDescent="0.25">
      <c r="A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25">
      <c r="A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25">
      <c r="A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25">
      <c r="A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A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25">
      <c r="A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25">
      <c r="A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25">
      <c r="A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25">
      <c r="A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25">
      <c r="A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25">
      <c r="A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25">
      <c r="A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25">
      <c r="A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25">
      <c r="A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25">
      <c r="A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25">
      <c r="A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25">
      <c r="A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25">
      <c r="A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25">
      <c r="A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25">
      <c r="A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25">
      <c r="A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25">
      <c r="A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25">
      <c r="A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25">
      <c r="A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25">
      <c r="A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25">
      <c r="A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25">
      <c r="A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25">
      <c r="A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25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25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25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25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25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25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25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25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25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25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25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25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25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25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25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5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25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5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x14ac:dyDescent="0.25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x14ac:dyDescent="0.25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x14ac:dyDescent="0.25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x14ac:dyDescent="0.25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x14ac:dyDescent="0.25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25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x14ac:dyDescent="0.25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x14ac:dyDescent="0.25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x14ac:dyDescent="0.25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x14ac:dyDescent="0.25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x14ac:dyDescent="0.25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x14ac:dyDescent="0.25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x14ac:dyDescent="0.25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x14ac:dyDescent="0.25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x14ac:dyDescent="0.25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x14ac:dyDescent="0.25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25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x14ac:dyDescent="0.25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x14ac:dyDescent="0.2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x14ac:dyDescent="0.25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x14ac:dyDescent="0.25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x14ac:dyDescent="0.25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25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x14ac:dyDescent="0.25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x14ac:dyDescent="0.25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x14ac:dyDescent="0.25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x14ac:dyDescent="0.25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x14ac:dyDescent="0.25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x14ac:dyDescent="0.25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x14ac:dyDescent="0.25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x14ac:dyDescent="0.25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x14ac:dyDescent="0.25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x14ac:dyDescent="0.25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x14ac:dyDescent="0.25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25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x14ac:dyDescent="0.25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x14ac:dyDescent="0.25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x14ac:dyDescent="0.25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x14ac:dyDescent="0.25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x14ac:dyDescent="0.25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x14ac:dyDescent="0.25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x14ac:dyDescent="0.25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x14ac:dyDescent="0.25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x14ac:dyDescent="0.25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x14ac:dyDescent="0.25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x14ac:dyDescent="0.25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x14ac:dyDescent="0.25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x14ac:dyDescent="0.25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x14ac:dyDescent="0.25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x14ac:dyDescent="0.25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x14ac:dyDescent="0.25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x14ac:dyDescent="0.25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x14ac:dyDescent="0.25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x14ac:dyDescent="0.25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x14ac:dyDescent="0.25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x14ac:dyDescent="0.25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x14ac:dyDescent="0.25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25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x14ac:dyDescent="0.25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x14ac:dyDescent="0.25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x14ac:dyDescent="0.25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x14ac:dyDescent="0.25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x14ac:dyDescent="0.25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x14ac:dyDescent="0.25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x14ac:dyDescent="0.25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x14ac:dyDescent="0.25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x14ac:dyDescent="0.25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x14ac:dyDescent="0.25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x14ac:dyDescent="0.25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x14ac:dyDescent="0.25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x14ac:dyDescent="0.25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x14ac:dyDescent="0.25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x14ac:dyDescent="0.25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x14ac:dyDescent="0.25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x14ac:dyDescent="0.25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x14ac:dyDescent="0.25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x14ac:dyDescent="0.25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x14ac:dyDescent="0.25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x14ac:dyDescent="0.25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x14ac:dyDescent="0.25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x14ac:dyDescent="0.25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x14ac:dyDescent="0.25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x14ac:dyDescent="0.25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x14ac:dyDescent="0.25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x14ac:dyDescent="0.25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x14ac:dyDescent="0.25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x14ac:dyDescent="0.25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x14ac:dyDescent="0.25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x14ac:dyDescent="0.25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x14ac:dyDescent="0.25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x14ac:dyDescent="0.25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x14ac:dyDescent="0.25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x14ac:dyDescent="0.25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x14ac:dyDescent="0.25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x14ac:dyDescent="0.25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x14ac:dyDescent="0.25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x14ac:dyDescent="0.25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x14ac:dyDescent="0.25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x14ac:dyDescent="0.25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x14ac:dyDescent="0.25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x14ac:dyDescent="0.25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x14ac:dyDescent="0.25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x14ac:dyDescent="0.25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x14ac:dyDescent="0.25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x14ac:dyDescent="0.25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x14ac:dyDescent="0.25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x14ac:dyDescent="0.25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x14ac:dyDescent="0.25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x14ac:dyDescent="0.25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x14ac:dyDescent="0.25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x14ac:dyDescent="0.25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x14ac:dyDescent="0.25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x14ac:dyDescent="0.25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</sheetData>
  <mergeCells count="14">
    <mergeCell ref="G8:H8"/>
    <mergeCell ref="E8:F8"/>
    <mergeCell ref="A8:A10"/>
    <mergeCell ref="B8:B10"/>
    <mergeCell ref="C8:D8"/>
    <mergeCell ref="C9:D9"/>
    <mergeCell ref="E9:F9"/>
    <mergeCell ref="G9:H9"/>
    <mergeCell ref="I8:J8"/>
    <mergeCell ref="K8:L8"/>
    <mergeCell ref="M8:N8"/>
    <mergeCell ref="I9:J9"/>
    <mergeCell ref="K9:L9"/>
    <mergeCell ref="M9:N9"/>
  </mergeCells>
  <phoneticPr fontId="33" type="noConversion"/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osiguranja&amp;RKvartalno izvješće</oddHeader>
    <oddFooter>&amp;CU izvješće su uključeni podatci zaključno s 31.03.2024. godine.</oddFooter>
  </headerFooter>
  <ignoredErrors>
    <ignoredError sqref="E11:E35 G11:G35 M11:M35 I11:I35 K11:K35" formula="1"/>
    <ignoredError sqref="J11:J36 L11:L36" evalError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36"/>
  <sheetViews>
    <sheetView showGridLines="0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>
      <c r="C5" s="69" t="s">
        <v>62</v>
      </c>
      <c r="I5" s="69"/>
    </row>
    <row r="6" spans="1:14" ht="15" customHeight="1" x14ac:dyDescent="0.25">
      <c r="C6" s="2"/>
      <c r="D6" s="2"/>
      <c r="I6" s="2"/>
      <c r="J6" s="2"/>
    </row>
    <row r="7" spans="1:14" ht="15" customHeight="1" thickBot="1" x14ac:dyDescent="0.3"/>
    <row r="8" spans="1:14" ht="24.75" customHeight="1" x14ac:dyDescent="0.25">
      <c r="A8" s="87" t="s">
        <v>59</v>
      </c>
      <c r="B8" s="90" t="s">
        <v>88</v>
      </c>
      <c r="C8" s="83" t="s">
        <v>78</v>
      </c>
      <c r="D8" s="83"/>
      <c r="E8" s="83" t="s">
        <v>77</v>
      </c>
      <c r="F8" s="83"/>
      <c r="G8" s="83" t="s">
        <v>79</v>
      </c>
      <c r="H8" s="83"/>
      <c r="I8" s="83" t="s">
        <v>78</v>
      </c>
      <c r="J8" s="83"/>
      <c r="K8" s="83" t="s">
        <v>77</v>
      </c>
      <c r="L8" s="83"/>
      <c r="M8" s="83" t="s">
        <v>79</v>
      </c>
      <c r="N8" s="84"/>
    </row>
    <row r="9" spans="1:14" s="27" customFormat="1" ht="21.75" customHeight="1" x14ac:dyDescent="0.25">
      <c r="A9" s="88"/>
      <c r="B9" s="85"/>
      <c r="C9" s="85" t="s">
        <v>80</v>
      </c>
      <c r="D9" s="85"/>
      <c r="E9" s="85" t="s">
        <v>80</v>
      </c>
      <c r="F9" s="85"/>
      <c r="G9" s="85" t="s">
        <v>80</v>
      </c>
      <c r="H9" s="85"/>
      <c r="I9" s="85" t="s">
        <v>81</v>
      </c>
      <c r="J9" s="85"/>
      <c r="K9" s="85" t="s">
        <v>81</v>
      </c>
      <c r="L9" s="85"/>
      <c r="M9" s="85" t="s">
        <v>81</v>
      </c>
      <c r="N9" s="86"/>
    </row>
    <row r="10" spans="1:14" ht="18.75" customHeight="1" thickBot="1" x14ac:dyDescent="0.3">
      <c r="A10" s="89"/>
      <c r="B10" s="91"/>
      <c r="C10" s="68" t="s">
        <v>26</v>
      </c>
      <c r="D10" s="66" t="s">
        <v>76</v>
      </c>
      <c r="E10" s="68" t="s">
        <v>26</v>
      </c>
      <c r="F10" s="66" t="s">
        <v>76</v>
      </c>
      <c r="G10" s="68" t="s">
        <v>26</v>
      </c>
      <c r="H10" s="76" t="s">
        <v>76</v>
      </c>
      <c r="I10" s="68" t="s">
        <v>26</v>
      </c>
      <c r="J10" s="76" t="s">
        <v>76</v>
      </c>
      <c r="K10" s="68" t="s">
        <v>26</v>
      </c>
      <c r="L10" s="76" t="s">
        <v>76</v>
      </c>
      <c r="M10" s="68" t="s">
        <v>26</v>
      </c>
      <c r="N10" s="67" t="s">
        <v>76</v>
      </c>
    </row>
    <row r="11" spans="1:14" ht="16.5" customHeight="1" x14ac:dyDescent="0.25">
      <c r="A11" s="15" t="s">
        <v>27</v>
      </c>
      <c r="B11" s="7" t="s">
        <v>63</v>
      </c>
      <c r="C11" s="61">
        <v>20036080</v>
      </c>
      <c r="D11" s="72">
        <f>C11/C22*100</f>
        <v>16.710262936972445</v>
      </c>
      <c r="E11" s="61">
        <v>2940911</v>
      </c>
      <c r="F11" s="28">
        <f>E11/E22*100</f>
        <v>6.9369818983874305</v>
      </c>
      <c r="G11" s="61">
        <f>C11+E11</f>
        <v>22976991</v>
      </c>
      <c r="H11" s="71">
        <f>G11/G22*100</f>
        <v>14.157327374144248</v>
      </c>
      <c r="I11" s="61">
        <v>22918493</v>
      </c>
      <c r="J11" s="72">
        <f>I11/I22*100</f>
        <v>16.486061923619772</v>
      </c>
      <c r="K11" s="61">
        <v>2198404</v>
      </c>
      <c r="L11" s="28">
        <f>K11/K22*100</f>
        <v>5.0689782370511294</v>
      </c>
      <c r="M11" s="61">
        <f>I11+K11</f>
        <v>25116897</v>
      </c>
      <c r="N11" s="71">
        <f>M11/M22*100</f>
        <v>13.77119831010206</v>
      </c>
    </row>
    <row r="12" spans="1:14" ht="16.5" customHeight="1" x14ac:dyDescent="0.25">
      <c r="A12" s="15" t="s">
        <v>28</v>
      </c>
      <c r="B12" s="7" t="s">
        <v>87</v>
      </c>
      <c r="C12" s="61">
        <v>22729444</v>
      </c>
      <c r="D12" s="72">
        <f>C12/C22*100</f>
        <v>18.956551663358837</v>
      </c>
      <c r="E12" s="61">
        <v>0</v>
      </c>
      <c r="F12" s="28">
        <f>E12/E22*100</f>
        <v>0</v>
      </c>
      <c r="G12" s="61">
        <f>C12+E12+0.4</f>
        <v>22729444.399999999</v>
      </c>
      <c r="H12" s="71">
        <f>G12/G22*100</f>
        <v>14.004800950795065</v>
      </c>
      <c r="I12" s="61">
        <v>29033104</v>
      </c>
      <c r="J12" s="72">
        <f>I12/I22*100</f>
        <v>20.8845123620865</v>
      </c>
      <c r="K12" s="61">
        <v>0</v>
      </c>
      <c r="L12" s="28">
        <f>K12/K22*100</f>
        <v>0</v>
      </c>
      <c r="M12" s="61">
        <f>I12+K12+0.4</f>
        <v>29033104.399999999</v>
      </c>
      <c r="N12" s="71">
        <f>M12/M22*100</f>
        <v>15.91839303439022</v>
      </c>
    </row>
    <row r="13" spans="1:14" ht="16.5" customHeight="1" x14ac:dyDescent="0.25">
      <c r="A13" s="15" t="s">
        <v>29</v>
      </c>
      <c r="B13" s="7" t="s">
        <v>1</v>
      </c>
      <c r="C13" s="61">
        <v>4964591</v>
      </c>
      <c r="D13" s="72">
        <f>C13/C22*100</f>
        <v>4.140511566360634</v>
      </c>
      <c r="E13" s="61">
        <v>0</v>
      </c>
      <c r="F13" s="28">
        <f>E13/E22*100</f>
        <v>0</v>
      </c>
      <c r="G13" s="61">
        <f t="shared" ref="G13:G21" si="0">C13+E13</f>
        <v>4964591</v>
      </c>
      <c r="H13" s="71">
        <f>G13/G22*100</f>
        <v>3.0589444921543545</v>
      </c>
      <c r="I13" s="61">
        <v>6453951</v>
      </c>
      <c r="J13" s="72">
        <f>I13/I22*100</f>
        <v>4.6425493961582793</v>
      </c>
      <c r="K13" s="61">
        <v>0</v>
      </c>
      <c r="L13" s="28">
        <f>K13/K22*100</f>
        <v>0</v>
      </c>
      <c r="M13" s="61">
        <f t="shared" ref="M13:M21" si="1">I13+K13</f>
        <v>6453951</v>
      </c>
      <c r="N13" s="71">
        <f>M13/M22*100</f>
        <v>3.5385994975685691</v>
      </c>
    </row>
    <row r="14" spans="1:14" x14ac:dyDescent="0.25">
      <c r="A14" s="15" t="s">
        <v>30</v>
      </c>
      <c r="B14" s="7" t="s">
        <v>85</v>
      </c>
      <c r="C14" s="61">
        <v>1994048</v>
      </c>
      <c r="D14" s="72">
        <f>C14/C22*100</f>
        <v>1.663053171525769</v>
      </c>
      <c r="E14" s="61">
        <v>0</v>
      </c>
      <c r="F14" s="28">
        <f>E14/E22*100</f>
        <v>0</v>
      </c>
      <c r="G14" s="61">
        <f t="shared" si="0"/>
        <v>1994048</v>
      </c>
      <c r="H14" s="71">
        <f>G14/G22*100</f>
        <v>1.2286373936325079</v>
      </c>
      <c r="I14" s="61">
        <v>0</v>
      </c>
      <c r="J14" s="72">
        <f>I14/I22*100</f>
        <v>0</v>
      </c>
      <c r="K14" s="61">
        <v>0</v>
      </c>
      <c r="L14" s="28">
        <f>K14/K22*100</f>
        <v>0</v>
      </c>
      <c r="M14" s="61">
        <f t="shared" si="1"/>
        <v>0</v>
      </c>
      <c r="N14" s="71">
        <f>M14/M22*100</f>
        <v>0</v>
      </c>
    </row>
    <row r="15" spans="1:14" ht="16.5" customHeight="1" x14ac:dyDescent="0.25">
      <c r="A15" s="15" t="s">
        <v>31</v>
      </c>
      <c r="B15" s="7" t="s">
        <v>2</v>
      </c>
      <c r="C15" s="61">
        <v>10468707</v>
      </c>
      <c r="D15" s="72">
        <f>C15/C22*100</f>
        <v>8.7309916201234969</v>
      </c>
      <c r="E15" s="61">
        <v>1179726</v>
      </c>
      <c r="F15" s="28">
        <f>E15/E22*100</f>
        <v>2.7827220568922382</v>
      </c>
      <c r="G15" s="61">
        <f t="shared" si="0"/>
        <v>11648433</v>
      </c>
      <c r="H15" s="71">
        <f>G15/G22*100</f>
        <v>7.1772095561505518</v>
      </c>
      <c r="I15" s="61">
        <v>11963855</v>
      </c>
      <c r="J15" s="72">
        <f>I15/I22*100</f>
        <v>8.6060132476951274</v>
      </c>
      <c r="K15" s="61">
        <v>3190439</v>
      </c>
      <c r="L15" s="28">
        <f>K15/K22*100</f>
        <v>7.3563666449111107</v>
      </c>
      <c r="M15" s="61">
        <f t="shared" si="1"/>
        <v>15154294</v>
      </c>
      <c r="N15" s="71">
        <f>M15/M22*100</f>
        <v>8.3088602833220122</v>
      </c>
    </row>
    <row r="16" spans="1:14" ht="16.5" customHeight="1" x14ac:dyDescent="0.25">
      <c r="A16" s="15" t="s">
        <v>32</v>
      </c>
      <c r="B16" s="7" t="s">
        <v>3</v>
      </c>
      <c r="C16" s="61">
        <v>17738935</v>
      </c>
      <c r="D16" s="72">
        <f>C16/C22*100</f>
        <v>14.794424262224112</v>
      </c>
      <c r="E16" s="61">
        <v>0</v>
      </c>
      <c r="F16" s="28">
        <f>E16/E22*100</f>
        <v>0</v>
      </c>
      <c r="G16" s="61">
        <f t="shared" si="0"/>
        <v>17738935</v>
      </c>
      <c r="H16" s="71">
        <f>G16/G22*100</f>
        <v>10.929886775151084</v>
      </c>
      <c r="I16" s="61">
        <v>20592435</v>
      </c>
      <c r="J16" s="72">
        <f>I16/I22*100</f>
        <v>14.812848234310829</v>
      </c>
      <c r="K16" s="61">
        <v>0</v>
      </c>
      <c r="L16" s="28">
        <f>K16/K22*100</f>
        <v>0</v>
      </c>
      <c r="M16" s="61">
        <f t="shared" si="1"/>
        <v>20592435</v>
      </c>
      <c r="N16" s="71">
        <f>M16/M22*100</f>
        <v>11.290507186173773</v>
      </c>
    </row>
    <row r="17" spans="1:14" ht="16.5" customHeight="1" x14ac:dyDescent="0.25">
      <c r="A17" s="15" t="s">
        <v>33</v>
      </c>
      <c r="B17" s="7" t="s">
        <v>4</v>
      </c>
      <c r="C17" s="61">
        <v>5517833</v>
      </c>
      <c r="D17" s="72">
        <f>C17/C22*100</f>
        <v>4.6019201496651778</v>
      </c>
      <c r="E17" s="61">
        <v>8532920</v>
      </c>
      <c r="F17" s="28">
        <f>E17/E22*100</f>
        <v>20.127338630916768</v>
      </c>
      <c r="G17" s="61">
        <f t="shared" si="0"/>
        <v>14050753</v>
      </c>
      <c r="H17" s="71">
        <f>G17/G22*100</f>
        <v>8.6574047086600423</v>
      </c>
      <c r="I17" s="61">
        <v>5808465</v>
      </c>
      <c r="J17" s="72">
        <f>I17/I22*100</f>
        <v>4.1782290690394923</v>
      </c>
      <c r="K17" s="61">
        <v>8317740</v>
      </c>
      <c r="L17" s="28">
        <f>K17/K22*100</f>
        <v>19.178660083155624</v>
      </c>
      <c r="M17" s="61">
        <f t="shared" si="1"/>
        <v>14126205</v>
      </c>
      <c r="N17" s="71">
        <f>M17/M22*100</f>
        <v>7.7451753066533362</v>
      </c>
    </row>
    <row r="18" spans="1:14" ht="16.5" customHeight="1" x14ac:dyDescent="0.25">
      <c r="A18" s="15" t="s">
        <v>34</v>
      </c>
      <c r="B18" s="7" t="s">
        <v>5</v>
      </c>
      <c r="C18" s="61">
        <v>16383858</v>
      </c>
      <c r="D18" s="72">
        <f>C18/C22*100</f>
        <v>13.664278396873014</v>
      </c>
      <c r="E18" s="61">
        <v>1082081</v>
      </c>
      <c r="F18" s="28">
        <f>E18/E22*100</f>
        <v>2.5523983247330397</v>
      </c>
      <c r="G18" s="61">
        <f t="shared" si="0"/>
        <v>17465939</v>
      </c>
      <c r="H18" s="71">
        <f>G18/G22*100</f>
        <v>10.761679643772052</v>
      </c>
      <c r="I18" s="61">
        <v>18104682</v>
      </c>
      <c r="J18" s="72">
        <f>I18/I22*100</f>
        <v>13.023321758522441</v>
      </c>
      <c r="K18" s="61">
        <v>1079283</v>
      </c>
      <c r="L18" s="28">
        <f>K18/K22*100</f>
        <v>2.488560809850807</v>
      </c>
      <c r="M18" s="61">
        <f t="shared" si="1"/>
        <v>19183965</v>
      </c>
      <c r="N18" s="71">
        <f>M18/M22*100</f>
        <v>10.518265309168447</v>
      </c>
    </row>
    <row r="19" spans="1:14" ht="16.5" customHeight="1" x14ac:dyDescent="0.25">
      <c r="A19" s="15" t="s">
        <v>35</v>
      </c>
      <c r="B19" s="7" t="s">
        <v>6</v>
      </c>
      <c r="C19" s="61">
        <v>10623419</v>
      </c>
      <c r="D19" s="72">
        <f>C19/C22*100</f>
        <v>8.8600227579261457</v>
      </c>
      <c r="E19" s="61">
        <v>6477871</v>
      </c>
      <c r="F19" s="28">
        <f>E19/E22*100</f>
        <v>15.279916280053657</v>
      </c>
      <c r="G19" s="61">
        <f t="shared" si="0"/>
        <v>17101290</v>
      </c>
      <c r="H19" s="71">
        <f>G19/G22*100</f>
        <v>10.537000299568351</v>
      </c>
      <c r="I19" s="61">
        <v>13634258</v>
      </c>
      <c r="J19" s="72">
        <f>I19/I22*100</f>
        <v>9.8075916977005537</v>
      </c>
      <c r="K19" s="61">
        <v>7389617</v>
      </c>
      <c r="L19" s="28">
        <f>K19/K22*100</f>
        <v>17.038637008094533</v>
      </c>
      <c r="M19" s="61">
        <f t="shared" si="1"/>
        <v>21023875</v>
      </c>
      <c r="N19" s="71">
        <f>M19/M22*100</f>
        <v>11.527058930559651</v>
      </c>
    </row>
    <row r="20" spans="1:14" ht="16.5" customHeight="1" x14ac:dyDescent="0.25">
      <c r="A20" s="15" t="s">
        <v>36</v>
      </c>
      <c r="B20" s="7" t="s">
        <v>7</v>
      </c>
      <c r="C20" s="61">
        <v>9102797</v>
      </c>
      <c r="D20" s="72">
        <f>C20/C22*100</f>
        <v>7.5918109396590525</v>
      </c>
      <c r="E20" s="61">
        <v>11359384</v>
      </c>
      <c r="F20" s="28">
        <f>E20/E22*100</f>
        <v>26.794364462179164</v>
      </c>
      <c r="G20" s="61">
        <f t="shared" si="0"/>
        <v>20462181</v>
      </c>
      <c r="H20" s="71">
        <f>G20/G22*100</f>
        <v>12.607821241954367</v>
      </c>
      <c r="I20" s="61">
        <v>9980222</v>
      </c>
      <c r="J20" s="72">
        <f>I20/I22*100</f>
        <v>7.1791176629053393</v>
      </c>
      <c r="K20" s="61">
        <v>10645716</v>
      </c>
      <c r="L20" s="28">
        <f>K20/K22*100</f>
        <v>24.546399443335709</v>
      </c>
      <c r="M20" s="61">
        <f t="shared" si="1"/>
        <v>20625938</v>
      </c>
      <c r="N20" s="71">
        <f>M20/M22*100</f>
        <v>11.308876352435965</v>
      </c>
    </row>
    <row r="21" spans="1:14" ht="16.5" customHeight="1" x14ac:dyDescent="0.25">
      <c r="A21" s="15" t="s">
        <v>37</v>
      </c>
      <c r="B21" s="7" t="s">
        <v>68</v>
      </c>
      <c r="C21" s="61">
        <v>343129</v>
      </c>
      <c r="D21" s="72">
        <f>C21/C22*100</f>
        <v>0.28617253531131925</v>
      </c>
      <c r="E21" s="61">
        <v>10821783</v>
      </c>
      <c r="F21" s="28">
        <f>E21/E22*100</f>
        <v>25.526278346837699</v>
      </c>
      <c r="G21" s="61">
        <f t="shared" si="0"/>
        <v>11164912</v>
      </c>
      <c r="H21" s="71">
        <f>G21/G22*100</f>
        <v>6.8792869478650012</v>
      </c>
      <c r="I21" s="61">
        <v>527925</v>
      </c>
      <c r="J21" s="72">
        <f>I21/I22*100</f>
        <v>0.37975464796166869</v>
      </c>
      <c r="K21" s="61">
        <v>10548567</v>
      </c>
      <c r="L21" s="28">
        <f>K21/K22*100</f>
        <v>24.322397773601086</v>
      </c>
      <c r="M21" s="61">
        <f t="shared" si="1"/>
        <v>11076492</v>
      </c>
      <c r="N21" s="71">
        <f>M21/M22*100</f>
        <v>6.0730657896259626</v>
      </c>
    </row>
    <row r="22" spans="1:14" ht="16.5" customHeight="1" x14ac:dyDescent="0.25">
      <c r="A22" s="3"/>
      <c r="B22" s="4" t="s">
        <v>56</v>
      </c>
      <c r="C22" s="10">
        <f t="shared" ref="C22:H22" si="2">SUM(C11:C21)</f>
        <v>119902841</v>
      </c>
      <c r="D22" s="10">
        <f t="shared" si="2"/>
        <v>100.00000000000001</v>
      </c>
      <c r="E22" s="10">
        <f t="shared" si="2"/>
        <v>42394676</v>
      </c>
      <c r="F22" s="26">
        <f t="shared" si="2"/>
        <v>100</v>
      </c>
      <c r="G22" s="10">
        <f>SUM(G11:G21)+1</f>
        <v>162297518.40000001</v>
      </c>
      <c r="H22" s="26">
        <f t="shared" si="2"/>
        <v>99.999999383847623</v>
      </c>
      <c r="I22" s="10">
        <f t="shared" ref="I22:N22" si="3">SUM(I11:I21)</f>
        <v>139017390</v>
      </c>
      <c r="J22" s="10">
        <f t="shared" si="3"/>
        <v>100.00000000000001</v>
      </c>
      <c r="K22" s="10">
        <f t="shared" si="3"/>
        <v>43369766</v>
      </c>
      <c r="L22" s="26">
        <f t="shared" si="3"/>
        <v>99.999999999999986</v>
      </c>
      <c r="M22" s="10">
        <f t="shared" si="3"/>
        <v>182387156.40000001</v>
      </c>
      <c r="N22" s="26">
        <f t="shared" si="3"/>
        <v>99.999999999999972</v>
      </c>
    </row>
    <row r="23" spans="1:14" x14ac:dyDescent="0.25">
      <c r="A23" s="18"/>
      <c r="B23" s="18"/>
      <c r="C23" s="19"/>
      <c r="D23" s="18"/>
      <c r="E23" s="18"/>
      <c r="F23" s="18"/>
      <c r="G23" s="18"/>
      <c r="H23" s="18"/>
      <c r="I23" s="19"/>
      <c r="J23" s="18"/>
      <c r="K23" s="18"/>
      <c r="L23" s="18"/>
      <c r="M23" s="18"/>
      <c r="N23" s="18"/>
    </row>
    <row r="24" spans="1:14" x14ac:dyDescent="0.25">
      <c r="A24" s="18"/>
      <c r="C24" s="20"/>
      <c r="D24" s="21"/>
      <c r="E24" s="20"/>
      <c r="F24" s="18"/>
      <c r="G24" s="20"/>
      <c r="H24" s="18"/>
      <c r="I24" s="20"/>
      <c r="J24" s="21"/>
      <c r="K24" s="20"/>
      <c r="L24" s="18"/>
      <c r="M24" s="81"/>
      <c r="N24" s="18"/>
    </row>
    <row r="25" spans="1:14" x14ac:dyDescent="0.25">
      <c r="A25" s="18"/>
      <c r="B25" s="49" t="s">
        <v>91</v>
      </c>
      <c r="C25" s="23"/>
      <c r="D25" s="21"/>
      <c r="E25" s="20"/>
      <c r="F25" s="18"/>
      <c r="G25" s="20"/>
      <c r="H25" s="18"/>
      <c r="I25" s="23"/>
      <c r="J25" s="21"/>
      <c r="K25" s="20"/>
      <c r="L25" s="18"/>
      <c r="M25" s="20"/>
      <c r="N25" s="18"/>
    </row>
    <row r="26" spans="1:14" x14ac:dyDescent="0.25">
      <c r="A26" s="18"/>
      <c r="B26" s="18" t="s">
        <v>84</v>
      </c>
      <c r="C26" s="9"/>
      <c r="D26" s="21"/>
      <c r="E26" s="9"/>
      <c r="F26" s="18"/>
      <c r="G26" s="9"/>
      <c r="H26" s="18"/>
      <c r="I26" s="9"/>
      <c r="J26" s="21"/>
      <c r="K26" s="9"/>
      <c r="L26" s="18"/>
      <c r="M26" s="9"/>
      <c r="N26" s="18"/>
    </row>
    <row r="27" spans="1:14" x14ac:dyDescent="0.25">
      <c r="A27" s="18"/>
      <c r="B27" s="18" t="s">
        <v>90</v>
      </c>
      <c r="C27" s="24"/>
      <c r="D27" s="21"/>
      <c r="E27" s="21"/>
      <c r="F27" s="18"/>
      <c r="G27" s="21"/>
      <c r="H27" s="18"/>
      <c r="I27" s="24"/>
      <c r="J27" s="21"/>
      <c r="K27" s="21"/>
      <c r="L27" s="18"/>
      <c r="M27" s="21"/>
      <c r="N27" s="18"/>
    </row>
    <row r="28" spans="1:14" x14ac:dyDescent="0.25">
      <c r="A28" s="18"/>
      <c r="B28" s="17"/>
      <c r="C28" s="9"/>
      <c r="D28" s="21"/>
      <c r="E28" s="20"/>
      <c r="F28" s="18"/>
      <c r="G28" s="20"/>
      <c r="H28" s="18"/>
      <c r="I28" s="9"/>
      <c r="J28" s="21"/>
      <c r="K28" s="20"/>
      <c r="L28" s="18"/>
      <c r="M28" s="20"/>
      <c r="N28" s="18"/>
    </row>
    <row r="29" spans="1:14" x14ac:dyDescent="0.25">
      <c r="A29" s="18"/>
      <c r="B29" s="41"/>
      <c r="C29" s="54"/>
      <c r="D29" s="18"/>
      <c r="I29" s="54"/>
      <c r="J29" s="18"/>
    </row>
    <row r="30" spans="1:14" x14ac:dyDescent="0.25">
      <c r="A30" s="18"/>
      <c r="B30" s="41"/>
      <c r="C30" s="18"/>
      <c r="D30" s="18"/>
      <c r="I30" s="18"/>
      <c r="J30" s="18"/>
    </row>
    <row r="31" spans="1:14" x14ac:dyDescent="0.25">
      <c r="A31" s="18"/>
      <c r="B31" s="41"/>
      <c r="C31" s="18"/>
      <c r="D31" s="18"/>
      <c r="I31" s="18"/>
      <c r="J31" s="18"/>
    </row>
    <row r="32" spans="1:14" x14ac:dyDescent="0.25">
      <c r="A32" s="18"/>
      <c r="B32" s="41"/>
      <c r="C32" s="18"/>
      <c r="D32" s="18"/>
      <c r="I32" s="18"/>
      <c r="J32" s="18"/>
    </row>
    <row r="33" spans="1:14" x14ac:dyDescent="0.25">
      <c r="A33" s="18"/>
      <c r="B33" s="41"/>
      <c r="C33" s="18"/>
      <c r="D33" s="18"/>
      <c r="I33" s="18"/>
      <c r="J33" s="18"/>
    </row>
    <row r="34" spans="1:14" x14ac:dyDescent="0.25">
      <c r="A34" s="18"/>
      <c r="B34" s="41"/>
      <c r="C34" s="18"/>
      <c r="D34" s="18"/>
      <c r="I34" s="18"/>
      <c r="J34" s="18"/>
    </row>
    <row r="35" spans="1:14" x14ac:dyDescent="0.25">
      <c r="A35" s="18"/>
      <c r="B35" s="41"/>
      <c r="C35" s="18"/>
      <c r="D35" s="18"/>
      <c r="I35" s="18"/>
      <c r="J35" s="18"/>
    </row>
    <row r="36" spans="1:14" x14ac:dyDescent="0.25">
      <c r="A36" s="18"/>
      <c r="B36" s="18"/>
      <c r="C36" s="18"/>
      <c r="D36" s="18"/>
      <c r="I36" s="18"/>
      <c r="J36" s="18"/>
    </row>
    <row r="37" spans="1:14" x14ac:dyDescent="0.25">
      <c r="A37" s="16"/>
      <c r="B37" s="16"/>
      <c r="C37" s="16"/>
      <c r="D37" s="16"/>
      <c r="I37" s="16"/>
      <c r="J37" s="16"/>
    </row>
    <row r="38" spans="1:14" x14ac:dyDescent="0.25">
      <c r="A38" s="16"/>
      <c r="B38" s="16"/>
      <c r="C38" s="16"/>
      <c r="D38" s="16"/>
      <c r="I38" s="16"/>
      <c r="J38" s="16"/>
    </row>
    <row r="39" spans="1:14" x14ac:dyDescent="0.25">
      <c r="A39" s="16"/>
      <c r="B39" s="16"/>
      <c r="C39" s="16"/>
      <c r="D39" s="16"/>
      <c r="I39" s="16"/>
      <c r="J39" s="16"/>
    </row>
    <row r="40" spans="1:14" x14ac:dyDescent="0.25">
      <c r="A40" s="16"/>
      <c r="B40" s="16"/>
      <c r="C40" s="16"/>
      <c r="D40" s="16"/>
      <c r="I40" s="16"/>
      <c r="J40" s="16"/>
    </row>
    <row r="41" spans="1:14" x14ac:dyDescent="0.25">
      <c r="A41" s="16"/>
      <c r="B41" s="16"/>
      <c r="C41" s="16"/>
      <c r="D41" s="16"/>
      <c r="I41" s="16"/>
      <c r="J41" s="16"/>
    </row>
    <row r="42" spans="1:14" x14ac:dyDescent="0.25">
      <c r="A42" s="16"/>
      <c r="B42" s="43"/>
      <c r="C42" s="6"/>
      <c r="D42" s="41"/>
      <c r="E42" s="16"/>
      <c r="F42" s="16"/>
      <c r="G42" s="16"/>
      <c r="H42" s="16"/>
      <c r="I42" s="6"/>
      <c r="J42" s="41"/>
      <c r="K42" s="16"/>
      <c r="L42" s="16"/>
      <c r="M42" s="16"/>
      <c r="N42" s="16"/>
    </row>
    <row r="43" spans="1:14" x14ac:dyDescent="0.25">
      <c r="A43" s="16"/>
      <c r="B43" s="43"/>
      <c r="C43" s="6"/>
      <c r="D43" s="41"/>
      <c r="E43" s="16"/>
      <c r="F43" s="16"/>
      <c r="G43" s="16"/>
      <c r="H43" s="16"/>
      <c r="I43" s="6"/>
      <c r="J43" s="41"/>
      <c r="K43" s="16"/>
      <c r="L43" s="16"/>
      <c r="M43" s="16"/>
      <c r="N43" s="16"/>
    </row>
    <row r="44" spans="1:14" x14ac:dyDescent="0.25">
      <c r="A44" s="16"/>
      <c r="B44" s="43"/>
      <c r="C44" s="6"/>
      <c r="D44" s="41"/>
      <c r="E44" s="16"/>
      <c r="F44" s="16"/>
      <c r="G44" s="16"/>
      <c r="H44" s="16"/>
      <c r="I44" s="6"/>
      <c r="J44" s="41"/>
      <c r="K44" s="16"/>
      <c r="L44" s="16"/>
      <c r="M44" s="16"/>
      <c r="N44" s="16"/>
    </row>
    <row r="45" spans="1:14" x14ac:dyDescent="0.25">
      <c r="A45" s="16"/>
      <c r="B45" s="43"/>
      <c r="C45" s="6"/>
      <c r="D45" s="41"/>
      <c r="E45" s="16"/>
      <c r="F45" s="16"/>
      <c r="G45" s="16"/>
      <c r="H45" s="16"/>
      <c r="I45" s="6"/>
      <c r="J45" s="41"/>
      <c r="K45" s="16"/>
      <c r="L45" s="16"/>
      <c r="M45" s="16"/>
      <c r="N45" s="16"/>
    </row>
    <row r="46" spans="1:14" x14ac:dyDescent="0.25">
      <c r="A46" s="16"/>
      <c r="B46" s="43"/>
      <c r="C46" s="6"/>
      <c r="D46" s="41"/>
      <c r="E46" s="16"/>
      <c r="F46" s="16"/>
      <c r="G46" s="16"/>
      <c r="H46" s="16"/>
      <c r="I46" s="6"/>
      <c r="J46" s="41"/>
      <c r="K46" s="16"/>
      <c r="L46" s="16"/>
      <c r="M46" s="16"/>
      <c r="N46" s="16"/>
    </row>
    <row r="47" spans="1:14" x14ac:dyDescent="0.25">
      <c r="A47" s="16"/>
      <c r="B47" s="43"/>
      <c r="C47" s="6"/>
      <c r="D47" s="41"/>
      <c r="E47" s="16"/>
      <c r="F47" s="16"/>
      <c r="G47" s="16"/>
      <c r="H47" s="16"/>
      <c r="I47" s="6"/>
      <c r="J47" s="41"/>
      <c r="K47" s="16"/>
      <c r="L47" s="16"/>
      <c r="M47" s="16"/>
      <c r="N47" s="16"/>
    </row>
    <row r="48" spans="1:14" x14ac:dyDescent="0.25">
      <c r="A48" s="16"/>
      <c r="B48" s="43"/>
      <c r="C48" s="6"/>
      <c r="D48" s="41"/>
      <c r="E48" s="16"/>
      <c r="F48" s="16"/>
      <c r="G48" s="16"/>
      <c r="H48" s="16"/>
      <c r="I48" s="6"/>
      <c r="J48" s="41"/>
      <c r="K48" s="16"/>
      <c r="L48" s="16"/>
      <c r="M48" s="16"/>
      <c r="N48" s="16"/>
    </row>
    <row r="49" spans="1:14" x14ac:dyDescent="0.25">
      <c r="A49" s="16"/>
      <c r="B49" s="43"/>
      <c r="C49" s="6"/>
      <c r="D49" s="18"/>
      <c r="E49" s="16"/>
      <c r="F49" s="16"/>
      <c r="G49" s="16"/>
      <c r="H49" s="16"/>
      <c r="I49" s="6"/>
      <c r="J49" s="18"/>
      <c r="K49" s="16"/>
      <c r="L49" s="16"/>
      <c r="M49" s="16"/>
      <c r="N49" s="16"/>
    </row>
    <row r="50" spans="1:14" x14ac:dyDescent="0.25">
      <c r="A50" s="16"/>
      <c r="B50" s="43"/>
      <c r="C50" s="6"/>
      <c r="D50" s="18"/>
      <c r="E50" s="16"/>
      <c r="F50" s="16"/>
      <c r="G50" s="16"/>
      <c r="H50" s="16"/>
      <c r="I50" s="6"/>
      <c r="J50" s="18"/>
      <c r="K50" s="16"/>
      <c r="L50" s="16"/>
      <c r="M50" s="16"/>
      <c r="N50" s="16"/>
    </row>
    <row r="51" spans="1:14" x14ac:dyDescent="0.25">
      <c r="A51" s="16"/>
      <c r="B51" s="43"/>
      <c r="C51" s="6"/>
      <c r="D51" s="18"/>
      <c r="E51" s="16"/>
      <c r="F51" s="16"/>
      <c r="G51" s="16"/>
      <c r="H51" s="16"/>
      <c r="I51" s="6"/>
      <c r="J51" s="18"/>
      <c r="K51" s="16"/>
      <c r="L51" s="16"/>
      <c r="M51" s="16"/>
      <c r="N51" s="16"/>
    </row>
    <row r="52" spans="1:14" x14ac:dyDescent="0.25">
      <c r="A52" s="16"/>
      <c r="B52" s="43"/>
      <c r="C52" s="6"/>
      <c r="D52" s="18"/>
      <c r="E52" s="16"/>
      <c r="F52" s="16"/>
      <c r="G52" s="16"/>
      <c r="H52" s="16"/>
      <c r="I52" s="6"/>
      <c r="J52" s="18"/>
      <c r="K52" s="16"/>
      <c r="L52" s="16"/>
      <c r="M52" s="16"/>
      <c r="N52" s="16"/>
    </row>
    <row r="53" spans="1:14" x14ac:dyDescent="0.25">
      <c r="A53" s="16"/>
      <c r="B53" s="43"/>
      <c r="C53" s="6"/>
      <c r="D53" s="18"/>
      <c r="E53" s="16"/>
      <c r="F53" s="16"/>
      <c r="G53" s="16"/>
      <c r="H53" s="16"/>
      <c r="I53" s="6"/>
      <c r="J53" s="18"/>
      <c r="K53" s="16"/>
      <c r="L53" s="16"/>
      <c r="M53" s="16"/>
      <c r="N53" s="16"/>
    </row>
    <row r="54" spans="1:14" x14ac:dyDescent="0.25">
      <c r="A54" s="16"/>
      <c r="B54" s="43"/>
      <c r="C54" s="6"/>
      <c r="D54" s="18"/>
      <c r="E54" s="16"/>
      <c r="F54" s="16"/>
      <c r="G54" s="16"/>
      <c r="H54" s="16"/>
      <c r="I54" s="6"/>
      <c r="J54" s="18"/>
      <c r="K54" s="16"/>
      <c r="L54" s="16"/>
      <c r="M54" s="16"/>
      <c r="N54" s="16"/>
    </row>
    <row r="55" spans="1:14" x14ac:dyDescent="0.25">
      <c r="A55" s="16"/>
      <c r="B55" s="44"/>
      <c r="C55" s="18"/>
      <c r="D55" s="18"/>
      <c r="E55" s="16"/>
      <c r="F55" s="16"/>
      <c r="G55" s="16"/>
      <c r="H55" s="16"/>
      <c r="I55" s="18"/>
      <c r="J55" s="18"/>
      <c r="K55" s="16"/>
      <c r="L55" s="16"/>
      <c r="M55" s="16"/>
      <c r="N55" s="16"/>
    </row>
    <row r="56" spans="1:14" x14ac:dyDescent="0.25">
      <c r="A56" s="16"/>
      <c r="B56" s="42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</row>
    <row r="57" spans="1:14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2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</row>
    <row r="59" spans="1:14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</row>
    <row r="60" spans="1:14" x14ac:dyDescent="0.2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</row>
    <row r="61" spans="1:14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</row>
    <row r="62" spans="1:14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</row>
    <row r="63" spans="1:14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1:14" x14ac:dyDescent="0.25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</row>
    <row r="65" spans="1:14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</row>
    <row r="66" spans="1:14" x14ac:dyDescent="0.25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</row>
    <row r="67" spans="1:14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</row>
    <row r="68" spans="1:14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1:14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</row>
    <row r="70" spans="1:14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</row>
    <row r="71" spans="1:14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</row>
    <row r="72" spans="1:14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</row>
    <row r="73" spans="1:14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</row>
    <row r="74" spans="1:14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</row>
    <row r="76" spans="1:14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</row>
    <row r="77" spans="1:14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1:14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</row>
    <row r="79" spans="1:14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</row>
    <row r="80" spans="1:14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</row>
    <row r="81" spans="1:14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1:14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</row>
    <row r="86" spans="1:14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</row>
    <row r="88" spans="1:14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</row>
    <row r="89" spans="1:14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1:14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</row>
    <row r="92" spans="1:14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</row>
    <row r="93" spans="1:14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1:14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</row>
    <row r="95" spans="1:14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</row>
    <row r="96" spans="1:14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1:14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</row>
    <row r="98" spans="1:14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</row>
    <row r="99" spans="1:14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</row>
    <row r="100" spans="1:14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</row>
    <row r="101" spans="1:14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  <row r="102" spans="1:14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</row>
    <row r="103" spans="1:14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</row>
    <row r="104" spans="1:14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</row>
    <row r="106" spans="1:14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</row>
    <row r="107" spans="1:14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</row>
    <row r="108" spans="1:14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</row>
    <row r="109" spans="1:14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</row>
    <row r="110" spans="1:14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</row>
    <row r="111" spans="1:14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1:14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</row>
    <row r="113" spans="1:14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</row>
    <row r="114" spans="1:14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</row>
    <row r="115" spans="1:14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</row>
    <row r="116" spans="1:14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</row>
    <row r="117" spans="1:14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</row>
    <row r="118" spans="1:14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</row>
    <row r="119" spans="1:14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</row>
    <row r="120" spans="1:14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</row>
    <row r="121" spans="1:14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</row>
    <row r="122" spans="1:14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4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</row>
    <row r="124" spans="1:14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</row>
    <row r="126" spans="1:14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</row>
    <row r="127" spans="1:14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</row>
    <row r="128" spans="1:14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</row>
    <row r="129" spans="1:14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</row>
    <row r="130" spans="1:14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</row>
    <row r="131" spans="1:14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</row>
    <row r="132" spans="1:14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</row>
    <row r="133" spans="1:14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1:14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</row>
    <row r="135" spans="1:14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1:14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</row>
    <row r="137" spans="1:14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</row>
    <row r="138" spans="1:14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</row>
    <row r="139" spans="1:14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</row>
    <row r="140" spans="1:14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</row>
    <row r="141" spans="1:14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</row>
    <row r="142" spans="1:14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</row>
    <row r="143" spans="1:14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</row>
    <row r="144" spans="1:14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</row>
    <row r="145" spans="1:14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</row>
    <row r="146" spans="1:14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</row>
    <row r="147" spans="1:14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</row>
    <row r="148" spans="1:14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</row>
    <row r="149" spans="1:14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</row>
    <row r="150" spans="1:14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</row>
    <row r="151" spans="1:14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</row>
    <row r="152" spans="1:14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</row>
    <row r="153" spans="1:14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</row>
    <row r="154" spans="1:14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</row>
    <row r="155" spans="1:14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</row>
    <row r="156" spans="1:14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</row>
    <row r="157" spans="1:14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</row>
    <row r="158" spans="1:14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</row>
    <row r="159" spans="1:14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</row>
    <row r="160" spans="1:14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</row>
    <row r="161" spans="1:14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</row>
    <row r="162" spans="1:14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</row>
    <row r="163" spans="1:14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</row>
    <row r="164" spans="1:14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</row>
    <row r="165" spans="1:14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</row>
    <row r="166" spans="1:14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</row>
    <row r="167" spans="1:14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</row>
    <row r="168" spans="1:14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</row>
    <row r="169" spans="1:14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</row>
    <row r="170" spans="1:14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</row>
    <row r="171" spans="1:14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</row>
    <row r="172" spans="1:14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</row>
    <row r="173" spans="1:14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</row>
    <row r="174" spans="1:14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</row>
    <row r="175" spans="1:14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</row>
    <row r="176" spans="1:14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</row>
    <row r="177" spans="1:14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</row>
    <row r="178" spans="1:14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</row>
    <row r="179" spans="1:14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</row>
    <row r="180" spans="1:14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</row>
    <row r="181" spans="1:14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</row>
    <row r="182" spans="1:14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</row>
    <row r="183" spans="1:14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</row>
    <row r="184" spans="1:14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</row>
    <row r="185" spans="1:14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</row>
    <row r="186" spans="1:14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</row>
    <row r="187" spans="1:14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</row>
    <row r="188" spans="1:14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</row>
    <row r="189" spans="1:14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</row>
    <row r="190" spans="1:14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</row>
    <row r="191" spans="1:14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</row>
    <row r="192" spans="1:14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</row>
    <row r="193" spans="1:14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</row>
    <row r="194" spans="1:14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</row>
    <row r="195" spans="1:14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</row>
    <row r="196" spans="1:14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</row>
    <row r="197" spans="1:14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</row>
    <row r="198" spans="1:14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</row>
    <row r="199" spans="1:14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</row>
    <row r="200" spans="1:14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</row>
    <row r="201" spans="1:14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</row>
    <row r="202" spans="1:14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</row>
    <row r="203" spans="1:14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</row>
    <row r="204" spans="1:14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</row>
    <row r="205" spans="1:14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</row>
    <row r="206" spans="1:14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</row>
    <row r="207" spans="1:14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</row>
    <row r="208" spans="1:14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</row>
    <row r="209" spans="1:14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</row>
    <row r="210" spans="1:14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</row>
    <row r="211" spans="1:14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</row>
    <row r="212" spans="1:14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</row>
    <row r="213" spans="1:14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</row>
    <row r="214" spans="1:14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</row>
    <row r="215" spans="1:14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</row>
    <row r="216" spans="1:14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</row>
    <row r="217" spans="1:14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</row>
    <row r="225" spans="1:14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</row>
    <row r="228" spans="1:14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</row>
    <row r="233" spans="1:14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</sheetData>
  <mergeCells count="14">
    <mergeCell ref="G8:H8"/>
    <mergeCell ref="A8:A10"/>
    <mergeCell ref="B8:B10"/>
    <mergeCell ref="C8:D8"/>
    <mergeCell ref="E8:F8"/>
    <mergeCell ref="C9:D9"/>
    <mergeCell ref="E9:F9"/>
    <mergeCell ref="G9:H9"/>
    <mergeCell ref="I8:J8"/>
    <mergeCell ref="K8:L8"/>
    <mergeCell ref="M8:N8"/>
    <mergeCell ref="I9:J9"/>
    <mergeCell ref="K9:L9"/>
    <mergeCell ref="M9:N9"/>
  </mergeCells>
  <dataValidations disablePrompts="1" count="1">
    <dataValidation type="decimal" allowBlank="1" showInputMessage="1" showErrorMessage="1" errorTitle="Microsoft Excel" error="Neočekivana vrsta podatka!_x000a_Mollimo unesite broj." sqref="B29:B35 G11:G21 G26 E11:E21 E26 D42:D48 I26 C28:C29 C42:C54 C26 M11:M21 M26 K11:K21 K26 J42:J48 I11:I21 I28:I29 I42:I54 C11:C21" xr:uid="{00000000-0002-0000-01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osiguranja&amp;RKvartalno izvješće</oddHeader>
    <oddFooter>&amp;CU izvješće su uključeni podatci zaključno s 31.03.2024. godine.</oddFooter>
  </headerFooter>
  <ignoredErrors>
    <ignoredError sqref="M11:M21 G11:G22" formula="1"/>
    <ignoredError sqref="J11:J22 L11:L22" evalError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246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3" t="s">
        <v>62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7" t="s">
        <v>59</v>
      </c>
      <c r="B7" s="90" t="s">
        <v>10</v>
      </c>
      <c r="C7" s="83" t="s">
        <v>54</v>
      </c>
      <c r="D7" s="83"/>
      <c r="E7" s="83"/>
      <c r="F7" s="83"/>
      <c r="G7" s="83"/>
      <c r="H7" s="83" t="s">
        <v>55</v>
      </c>
      <c r="I7" s="83"/>
      <c r="J7" s="83"/>
      <c r="K7" s="83"/>
      <c r="L7" s="84"/>
    </row>
    <row r="8" spans="1:12" s="27" customFormat="1" ht="21.75" customHeight="1" x14ac:dyDescent="0.25">
      <c r="A8" s="88"/>
      <c r="B8" s="85"/>
      <c r="C8" s="92" t="s">
        <v>26</v>
      </c>
      <c r="D8" s="92"/>
      <c r="E8" s="93" t="s">
        <v>60</v>
      </c>
      <c r="F8" s="85" t="s">
        <v>57</v>
      </c>
      <c r="G8" s="85"/>
      <c r="H8" s="92" t="s">
        <v>26</v>
      </c>
      <c r="I8" s="92"/>
      <c r="J8" s="93" t="s">
        <v>61</v>
      </c>
      <c r="K8" s="85" t="s">
        <v>57</v>
      </c>
      <c r="L8" s="86"/>
    </row>
    <row r="9" spans="1:12" ht="19.5" customHeight="1" thickBot="1" x14ac:dyDescent="0.3">
      <c r="A9" s="89"/>
      <c r="B9" s="91"/>
      <c r="C9" s="50" t="s">
        <v>65</v>
      </c>
      <c r="D9" s="50" t="s">
        <v>74</v>
      </c>
      <c r="E9" s="94"/>
      <c r="F9" s="34" t="s">
        <v>67</v>
      </c>
      <c r="G9" s="34" t="s">
        <v>75</v>
      </c>
      <c r="H9" s="50" t="s">
        <v>65</v>
      </c>
      <c r="I9" s="50" t="s">
        <v>74</v>
      </c>
      <c r="J9" s="94"/>
      <c r="K9" s="34" t="s">
        <v>67</v>
      </c>
      <c r="L9" s="35" t="s">
        <v>75</v>
      </c>
    </row>
    <row r="10" spans="1:12" ht="16.5" customHeight="1" x14ac:dyDescent="0.25">
      <c r="A10" s="53" t="s">
        <v>27</v>
      </c>
      <c r="B10" s="7" t="s">
        <v>63</v>
      </c>
      <c r="C10" s="61">
        <v>28680802</v>
      </c>
      <c r="D10" s="61"/>
      <c r="E10" s="45">
        <f>IFERROR((D10-C10)/C10*100, "-")</f>
        <v>-100</v>
      </c>
      <c r="F10" s="45">
        <f t="shared" ref="F10:G17" si="0">C10/C$32*100</f>
        <v>13.598634192892019</v>
      </c>
      <c r="G10" s="45" t="e">
        <f t="shared" si="0"/>
        <v>#DIV/0!</v>
      </c>
      <c r="H10" s="61">
        <v>2177349</v>
      </c>
      <c r="I10" s="61"/>
      <c r="J10" s="12">
        <f t="shared" ref="J10:J31" si="1">IFERROR((I10-H10)/H10*100, "-")</f>
        <v>-100</v>
      </c>
      <c r="K10" s="12">
        <f t="shared" ref="K10:K31" si="2">H10/H$32*100</f>
        <v>3.8185164328602141</v>
      </c>
      <c r="L10" s="12" t="e">
        <f t="shared" ref="L10:L31" si="3">I10/I$32*100</f>
        <v>#DIV/0!</v>
      </c>
    </row>
    <row r="11" spans="1:12" ht="16.5" customHeight="1" x14ac:dyDescent="0.25">
      <c r="A11" s="53" t="s">
        <v>28</v>
      </c>
      <c r="B11" s="7" t="s">
        <v>0</v>
      </c>
      <c r="C11" s="61">
        <v>13266562</v>
      </c>
      <c r="D11" s="61"/>
      <c r="E11" s="45">
        <f>IFERROR((D11-C11)/C11*100, "-")</f>
        <v>-100</v>
      </c>
      <c r="F11" s="45">
        <f t="shared" si="0"/>
        <v>6.2901701157213772</v>
      </c>
      <c r="G11" s="45" t="e">
        <f t="shared" si="0"/>
        <v>#DIV/0!</v>
      </c>
      <c r="H11" s="61">
        <v>0</v>
      </c>
      <c r="I11" s="61"/>
      <c r="J11" s="12" t="str">
        <f>IFERROR((I11-H11)/H11*100, "-")</f>
        <v>-</v>
      </c>
      <c r="K11" s="12">
        <f t="shared" si="2"/>
        <v>0</v>
      </c>
      <c r="L11" s="12" t="e">
        <f t="shared" si="3"/>
        <v>#DIV/0!</v>
      </c>
    </row>
    <row r="12" spans="1:12" ht="16.5" customHeight="1" x14ac:dyDescent="0.25">
      <c r="A12" s="53" t="s">
        <v>29</v>
      </c>
      <c r="B12" s="7" t="s">
        <v>21</v>
      </c>
      <c r="C12" s="61">
        <v>2126555</v>
      </c>
      <c r="D12" s="61"/>
      <c r="E12" s="45">
        <f t="shared" ref="E12:E31" si="4">IFERROR((D12-C12)/C12*100, "-")</f>
        <v>-100</v>
      </c>
      <c r="F12" s="45">
        <f t="shared" si="0"/>
        <v>1.0082787620815306</v>
      </c>
      <c r="G12" s="45" t="e">
        <f t="shared" si="0"/>
        <v>#DIV/0!</v>
      </c>
      <c r="H12" s="61">
        <v>0</v>
      </c>
      <c r="I12" s="61"/>
      <c r="J12" s="12" t="str">
        <f>IFERROR((#REF!-I12)/I12*100, "-")</f>
        <v>-</v>
      </c>
      <c r="K12" s="12">
        <f t="shared" si="2"/>
        <v>0</v>
      </c>
      <c r="L12" s="12" t="e">
        <f t="shared" si="3"/>
        <v>#DIV/0!</v>
      </c>
    </row>
    <row r="13" spans="1:12" ht="16.5" customHeight="1" x14ac:dyDescent="0.25">
      <c r="A13" s="53" t="s">
        <v>30</v>
      </c>
      <c r="B13" s="7" t="s">
        <v>12</v>
      </c>
      <c r="C13" s="61">
        <v>2749392</v>
      </c>
      <c r="D13" s="61"/>
      <c r="E13" s="45">
        <f t="shared" si="4"/>
        <v>-100</v>
      </c>
      <c r="F13" s="45">
        <f t="shared" si="0"/>
        <v>1.3035889324456051</v>
      </c>
      <c r="G13" s="45" t="e">
        <f t="shared" si="0"/>
        <v>#DIV/0!</v>
      </c>
      <c r="H13" s="61">
        <v>0</v>
      </c>
      <c r="I13" s="61"/>
      <c r="J13" s="12" t="str">
        <f t="shared" si="1"/>
        <v>-</v>
      </c>
      <c r="K13" s="12">
        <f t="shared" si="2"/>
        <v>0</v>
      </c>
      <c r="L13" s="12" t="e">
        <f t="shared" si="3"/>
        <v>#DIV/0!</v>
      </c>
    </row>
    <row r="14" spans="1:12" ht="16.5" customHeight="1" x14ac:dyDescent="0.25">
      <c r="A14" s="53" t="s">
        <v>31</v>
      </c>
      <c r="B14" s="7" t="s">
        <v>1</v>
      </c>
      <c r="C14" s="61">
        <v>4439577</v>
      </c>
      <c r="D14" s="61"/>
      <c r="E14" s="45">
        <f t="shared" si="4"/>
        <v>-100</v>
      </c>
      <c r="F14" s="45">
        <f t="shared" si="0"/>
        <v>2.1049684591866353</v>
      </c>
      <c r="G14" s="45" t="e">
        <f t="shared" si="0"/>
        <v>#DIV/0!</v>
      </c>
      <c r="H14" s="61">
        <v>0</v>
      </c>
      <c r="I14" s="61"/>
      <c r="J14" s="12" t="str">
        <f t="shared" si="1"/>
        <v>-</v>
      </c>
      <c r="K14" s="12">
        <f t="shared" si="2"/>
        <v>0</v>
      </c>
      <c r="L14" s="12" t="e">
        <f t="shared" si="3"/>
        <v>#DIV/0!</v>
      </c>
    </row>
    <row r="15" spans="1:12" ht="16.5" customHeight="1" x14ac:dyDescent="0.25">
      <c r="A15" s="53" t="s">
        <v>32</v>
      </c>
      <c r="B15" s="7" t="s">
        <v>24</v>
      </c>
      <c r="C15" s="61">
        <v>16999983</v>
      </c>
      <c r="D15" s="61"/>
      <c r="E15" s="45">
        <f t="shared" si="4"/>
        <v>-100</v>
      </c>
      <c r="F15" s="45">
        <f t="shared" si="0"/>
        <v>8.0603237699693011</v>
      </c>
      <c r="G15" s="45" t="e">
        <f t="shared" si="0"/>
        <v>#DIV/0!</v>
      </c>
      <c r="H15" s="61">
        <v>0</v>
      </c>
      <c r="I15" s="61"/>
      <c r="J15" s="12" t="str">
        <f t="shared" si="1"/>
        <v>-</v>
      </c>
      <c r="K15" s="12">
        <f t="shared" si="2"/>
        <v>0</v>
      </c>
      <c r="L15" s="12" t="e">
        <f t="shared" si="3"/>
        <v>#DIV/0!</v>
      </c>
    </row>
    <row r="16" spans="1:12" ht="16.5" customHeight="1" x14ac:dyDescent="0.25">
      <c r="A16" s="53" t="s">
        <v>33</v>
      </c>
      <c r="B16" s="7" t="s">
        <v>2</v>
      </c>
      <c r="C16" s="61">
        <v>22196298</v>
      </c>
      <c r="D16" s="61"/>
      <c r="E16" s="45">
        <f t="shared" si="4"/>
        <v>-100</v>
      </c>
      <c r="F16" s="45">
        <f t="shared" si="0"/>
        <v>10.52408984024996</v>
      </c>
      <c r="G16" s="45" t="e">
        <f t="shared" si="0"/>
        <v>#DIV/0!</v>
      </c>
      <c r="H16" s="61">
        <v>4288086</v>
      </c>
      <c r="I16" s="61"/>
      <c r="J16" s="12">
        <f t="shared" si="1"/>
        <v>-100</v>
      </c>
      <c r="K16" s="12">
        <f t="shared" si="2"/>
        <v>7.5202123575585826</v>
      </c>
      <c r="L16" s="12" t="e">
        <f t="shared" si="3"/>
        <v>#DIV/0!</v>
      </c>
    </row>
    <row r="17" spans="1:12" ht="16.5" customHeight="1" x14ac:dyDescent="0.25">
      <c r="A17" s="53" t="s">
        <v>34</v>
      </c>
      <c r="B17" s="7" t="s">
        <v>13</v>
      </c>
      <c r="C17" s="61">
        <v>1522440</v>
      </c>
      <c r="D17" s="61"/>
      <c r="E17" s="45">
        <f t="shared" si="4"/>
        <v>-100</v>
      </c>
      <c r="F17" s="45">
        <f t="shared" si="0"/>
        <v>0.7218453877484502</v>
      </c>
      <c r="G17" s="45" t="e">
        <f t="shared" si="0"/>
        <v>#DIV/0!</v>
      </c>
      <c r="H17" s="61">
        <v>0</v>
      </c>
      <c r="I17" s="61"/>
      <c r="J17" s="12" t="str">
        <f t="shared" si="1"/>
        <v>-</v>
      </c>
      <c r="K17" s="12">
        <f t="shared" si="2"/>
        <v>0</v>
      </c>
      <c r="L17" s="12" t="e">
        <f t="shared" si="3"/>
        <v>#DIV/0!</v>
      </c>
    </row>
    <row r="18" spans="1:12" ht="16.5" customHeight="1" x14ac:dyDescent="0.25">
      <c r="A18" s="53" t="s">
        <v>35</v>
      </c>
      <c r="B18" s="7" t="s">
        <v>14</v>
      </c>
      <c r="C18" s="61">
        <v>3121970</v>
      </c>
      <c r="D18" s="61"/>
      <c r="E18" s="45">
        <f t="shared" ref="E18" si="5">IFERROR((D18-C18)/C18*100, "-")</f>
        <v>-100</v>
      </c>
      <c r="F18" s="45">
        <f t="shared" ref="F18" si="6">C18/C$32*100</f>
        <v>1.4802420096614837</v>
      </c>
      <c r="G18" s="45" t="e">
        <f t="shared" ref="G18" si="7">D18/D$32*100</f>
        <v>#DIV/0!</v>
      </c>
      <c r="H18" s="61">
        <v>0</v>
      </c>
      <c r="I18" s="61"/>
      <c r="J18" s="12" t="str">
        <f t="shared" si="1"/>
        <v>-</v>
      </c>
      <c r="K18" s="12">
        <f t="shared" si="2"/>
        <v>0</v>
      </c>
      <c r="L18" s="12" t="e">
        <f t="shared" si="3"/>
        <v>#DIV/0!</v>
      </c>
    </row>
    <row r="19" spans="1:12" ht="16.5" customHeight="1" x14ac:dyDescent="0.25">
      <c r="A19" s="53" t="s">
        <v>36</v>
      </c>
      <c r="B19" s="7" t="s">
        <v>3</v>
      </c>
      <c r="C19" s="61">
        <v>27208327</v>
      </c>
      <c r="D19" s="61"/>
      <c r="E19" s="45">
        <f t="shared" si="4"/>
        <v>-100</v>
      </c>
      <c r="F19" s="45">
        <f>C19/C$32*100</f>
        <v>12.900479068667156</v>
      </c>
      <c r="G19" s="45" t="e">
        <f>D19/D$32*100</f>
        <v>#DIV/0!</v>
      </c>
      <c r="H19" s="61">
        <v>0</v>
      </c>
      <c r="I19" s="61"/>
      <c r="J19" s="12" t="str">
        <f t="shared" si="1"/>
        <v>-</v>
      </c>
      <c r="K19" s="12">
        <f t="shared" si="2"/>
        <v>0</v>
      </c>
      <c r="L19" s="12" t="e">
        <f t="shared" si="3"/>
        <v>#DIV/0!</v>
      </c>
    </row>
    <row r="20" spans="1:12" ht="16.5" customHeight="1" x14ac:dyDescent="0.25">
      <c r="A20" s="53" t="s">
        <v>37</v>
      </c>
      <c r="B20" s="7" t="s">
        <v>23</v>
      </c>
      <c r="C20" s="61">
        <v>491396</v>
      </c>
      <c r="D20" s="61"/>
      <c r="E20" s="45">
        <f>IFERROR((D20-C20)/C20*100, "-")</f>
        <v>-100</v>
      </c>
      <c r="F20" s="45" t="s">
        <v>72</v>
      </c>
      <c r="G20" s="45" t="e">
        <f t="shared" ref="G20:G31" si="8">D20/D$32*100</f>
        <v>#DIV/0!</v>
      </c>
      <c r="H20" s="61">
        <v>0</v>
      </c>
      <c r="I20" s="61"/>
      <c r="J20" s="12" t="str">
        <f>IFERROR((I20-H20)/H20*100, "-")</f>
        <v>-</v>
      </c>
      <c r="K20" s="12">
        <f t="shared" si="2"/>
        <v>0</v>
      </c>
      <c r="L20" s="12" t="e">
        <f t="shared" si="3"/>
        <v>#DIV/0!</v>
      </c>
    </row>
    <row r="21" spans="1:12" ht="16.5" customHeight="1" x14ac:dyDescent="0.25">
      <c r="A21" s="53" t="s">
        <v>38</v>
      </c>
      <c r="B21" s="7" t="s">
        <v>4</v>
      </c>
      <c r="C21" s="61">
        <v>13237492</v>
      </c>
      <c r="D21" s="61"/>
      <c r="E21" s="45">
        <f t="shared" si="4"/>
        <v>-100</v>
      </c>
      <c r="F21" s="45">
        <f>C21/C$32*100</f>
        <v>6.276386948291564</v>
      </c>
      <c r="G21" s="45" t="e">
        <f t="shared" si="8"/>
        <v>#DIV/0!</v>
      </c>
      <c r="H21" s="61">
        <v>13619267</v>
      </c>
      <c r="I21" s="61"/>
      <c r="J21" s="12">
        <f t="shared" si="1"/>
        <v>-100</v>
      </c>
      <c r="K21" s="12">
        <f t="shared" si="2"/>
        <v>23.884730855278978</v>
      </c>
      <c r="L21" s="12" t="e">
        <f t="shared" si="3"/>
        <v>#DIV/0!</v>
      </c>
    </row>
    <row r="22" spans="1:12" ht="16.5" customHeight="1" x14ac:dyDescent="0.25">
      <c r="A22" s="53" t="s">
        <v>39</v>
      </c>
      <c r="B22" s="7" t="s">
        <v>18</v>
      </c>
      <c r="C22" s="61">
        <v>1806278</v>
      </c>
      <c r="D22" s="61"/>
      <c r="E22" s="45">
        <f>IFERROR((D22-C22)/C22*100, "-")</f>
        <v>-100</v>
      </c>
      <c r="F22" s="45">
        <f>C22/C$32*100</f>
        <v>0.85642353281015682</v>
      </c>
      <c r="G22" s="45" t="e">
        <f t="shared" si="8"/>
        <v>#DIV/0!</v>
      </c>
      <c r="H22" s="61">
        <v>0</v>
      </c>
      <c r="I22" s="61"/>
      <c r="J22" s="12" t="str">
        <f t="shared" si="1"/>
        <v>-</v>
      </c>
      <c r="K22" s="12">
        <f t="shared" si="2"/>
        <v>0</v>
      </c>
      <c r="L22" s="12" t="e">
        <f t="shared" si="3"/>
        <v>#DIV/0!</v>
      </c>
    </row>
    <row r="23" spans="1:12" ht="16.5" customHeight="1" x14ac:dyDescent="0.25">
      <c r="A23" s="53" t="s">
        <v>40</v>
      </c>
      <c r="B23" s="7" t="s">
        <v>11</v>
      </c>
      <c r="C23" s="61">
        <v>4279393</v>
      </c>
      <c r="D23" s="61"/>
      <c r="E23" s="45">
        <f>IFERROR((D23-C23)/C23*100, "-")</f>
        <v>-100</v>
      </c>
      <c r="F23" s="45">
        <f>C23/C$32*100</f>
        <v>2.0290192713098731</v>
      </c>
      <c r="G23" s="45" t="e">
        <f t="shared" si="8"/>
        <v>#DIV/0!</v>
      </c>
      <c r="H23" s="61">
        <v>0</v>
      </c>
      <c r="I23" s="61"/>
      <c r="J23" s="12" t="str">
        <f t="shared" si="1"/>
        <v>-</v>
      </c>
      <c r="K23" s="12">
        <f t="shared" si="2"/>
        <v>0</v>
      </c>
      <c r="L23" s="12" t="e">
        <f t="shared" si="3"/>
        <v>#DIV/0!</v>
      </c>
    </row>
    <row r="24" spans="1:12" ht="16.5" customHeight="1" x14ac:dyDescent="0.25">
      <c r="A24" s="53" t="s">
        <v>41</v>
      </c>
      <c r="B24" s="7" t="s">
        <v>66</v>
      </c>
      <c r="C24" s="61">
        <v>1763207</v>
      </c>
      <c r="D24" s="61"/>
      <c r="E24" s="45">
        <f>IFERROR((D24-C24)/C24*100, "-")</f>
        <v>-100</v>
      </c>
      <c r="F24" s="45" t="s">
        <v>72</v>
      </c>
      <c r="G24" s="45" t="e">
        <f t="shared" si="8"/>
        <v>#DIV/0!</v>
      </c>
      <c r="H24" s="61"/>
      <c r="I24" s="61"/>
      <c r="J24" s="12"/>
      <c r="K24" s="12">
        <f t="shared" si="2"/>
        <v>0</v>
      </c>
      <c r="L24" s="12" t="e">
        <f t="shared" si="3"/>
        <v>#DIV/0!</v>
      </c>
    </row>
    <row r="25" spans="1:12" ht="16.5" customHeight="1" x14ac:dyDescent="0.25">
      <c r="A25" s="53" t="s">
        <v>71</v>
      </c>
      <c r="B25" s="7" t="s">
        <v>5</v>
      </c>
      <c r="C25" s="61">
        <v>32253873</v>
      </c>
      <c r="D25" s="61"/>
      <c r="E25" s="45">
        <f t="shared" si="4"/>
        <v>-100</v>
      </c>
      <c r="F25" s="45">
        <f t="shared" ref="F25:F31" si="9">C25/C$32*100</f>
        <v>15.292759952493542</v>
      </c>
      <c r="G25" s="45" t="e">
        <f t="shared" si="8"/>
        <v>#DIV/0!</v>
      </c>
      <c r="H25" s="61">
        <v>2484413</v>
      </c>
      <c r="I25" s="61"/>
      <c r="J25" s="12">
        <f t="shared" si="1"/>
        <v>-100</v>
      </c>
      <c r="K25" s="12">
        <f t="shared" si="2"/>
        <v>4.3570286006108994</v>
      </c>
      <c r="L25" s="12" t="e">
        <f t="shared" si="3"/>
        <v>#DIV/0!</v>
      </c>
    </row>
    <row r="26" spans="1:12" ht="16.5" customHeight="1" x14ac:dyDescent="0.25">
      <c r="A26" s="53" t="s">
        <v>43</v>
      </c>
      <c r="B26" s="7" t="s">
        <v>6</v>
      </c>
      <c r="C26" s="61">
        <v>16874018</v>
      </c>
      <c r="D26" s="61"/>
      <c r="E26" s="45">
        <f t="shared" si="4"/>
        <v>-100</v>
      </c>
      <c r="F26" s="45">
        <f t="shared" si="9"/>
        <v>8.0005990817926023</v>
      </c>
      <c r="G26" s="45" t="e">
        <f t="shared" si="8"/>
        <v>#DIV/0!</v>
      </c>
      <c r="H26" s="61">
        <v>6435953</v>
      </c>
      <c r="I26" s="61"/>
      <c r="J26" s="12">
        <f t="shared" si="1"/>
        <v>-100</v>
      </c>
      <c r="K26" s="12">
        <f t="shared" si="2"/>
        <v>11.287024859871336</v>
      </c>
      <c r="L26" s="12" t="e">
        <f t="shared" si="3"/>
        <v>#DIV/0!</v>
      </c>
    </row>
    <row r="27" spans="1:12" ht="16.5" customHeight="1" x14ac:dyDescent="0.25">
      <c r="A27" s="53" t="s">
        <v>44</v>
      </c>
      <c r="B27" s="7" t="s">
        <v>7</v>
      </c>
      <c r="C27" s="61">
        <v>11620643</v>
      </c>
      <c r="D27" s="61"/>
      <c r="E27" s="45">
        <f t="shared" si="4"/>
        <v>-100</v>
      </c>
      <c r="F27" s="45">
        <f t="shared" si="9"/>
        <v>5.5097787447921185</v>
      </c>
      <c r="G27" s="45" t="e">
        <f t="shared" si="8"/>
        <v>#DIV/0!</v>
      </c>
      <c r="H27" s="61">
        <v>13704200</v>
      </c>
      <c r="I27" s="61"/>
      <c r="J27" s="12">
        <f t="shared" si="1"/>
        <v>-100</v>
      </c>
      <c r="K27" s="12">
        <f t="shared" si="2"/>
        <v>24.0336817382987</v>
      </c>
      <c r="L27" s="12" t="e">
        <f t="shared" si="3"/>
        <v>#DIV/0!</v>
      </c>
    </row>
    <row r="28" spans="1:12" ht="16.5" customHeight="1" x14ac:dyDescent="0.25">
      <c r="A28" s="53" t="s">
        <v>45</v>
      </c>
      <c r="B28" s="7" t="s">
        <v>8</v>
      </c>
      <c r="C28" s="61">
        <v>0</v>
      </c>
      <c r="D28" s="61"/>
      <c r="E28" s="45" t="str">
        <f t="shared" si="4"/>
        <v>-</v>
      </c>
      <c r="F28" s="45">
        <f t="shared" si="9"/>
        <v>0</v>
      </c>
      <c r="G28" s="45" t="e">
        <f t="shared" si="8"/>
        <v>#DIV/0!</v>
      </c>
      <c r="H28" s="61">
        <v>0</v>
      </c>
      <c r="I28" s="61"/>
      <c r="J28" s="12" t="str">
        <f t="shared" si="1"/>
        <v>-</v>
      </c>
      <c r="K28" s="12">
        <f t="shared" si="2"/>
        <v>0</v>
      </c>
      <c r="L28" s="12" t="e">
        <f t="shared" si="3"/>
        <v>#DIV/0!</v>
      </c>
    </row>
    <row r="29" spans="1:12" ht="16.5" customHeight="1" x14ac:dyDescent="0.25">
      <c r="A29" s="53" t="s">
        <v>46</v>
      </c>
      <c r="B29" s="7" t="s">
        <v>68</v>
      </c>
      <c r="C29" s="61">
        <v>103869</v>
      </c>
      <c r="D29" s="61"/>
      <c r="E29" s="45">
        <f>IFERROR((D29-C29)/C29*100, "-")</f>
        <v>-100</v>
      </c>
      <c r="F29" s="45">
        <f t="shared" si="9"/>
        <v>4.9248153345973419E-2</v>
      </c>
      <c r="G29" s="45" t="e">
        <f t="shared" si="8"/>
        <v>#DIV/0!</v>
      </c>
      <c r="H29" s="61">
        <v>13661450</v>
      </c>
      <c r="I29" s="61"/>
      <c r="J29" s="12">
        <f>IFERROR((I29-H29)/H29*100, "-")</f>
        <v>-100</v>
      </c>
      <c r="K29" s="12">
        <f t="shared" si="2"/>
        <v>23.958709109884619</v>
      </c>
      <c r="L29" s="12" t="e">
        <f t="shared" si="3"/>
        <v>#DIV/0!</v>
      </c>
    </row>
    <row r="30" spans="1:12" ht="16.5" customHeight="1" x14ac:dyDescent="0.25">
      <c r="A30" s="53" t="s">
        <v>47</v>
      </c>
      <c r="B30" s="7" t="s">
        <v>25</v>
      </c>
      <c r="C30" s="61">
        <v>6167356</v>
      </c>
      <c r="D30" s="61"/>
      <c r="E30" s="45">
        <f t="shared" si="4"/>
        <v>-100</v>
      </c>
      <c r="F30" s="45">
        <f t="shared" si="9"/>
        <v>2.924172698564627</v>
      </c>
      <c r="G30" s="45" t="e">
        <f t="shared" si="8"/>
        <v>#DIV/0!</v>
      </c>
      <c r="H30" s="61">
        <v>650092</v>
      </c>
      <c r="I30" s="61"/>
      <c r="J30" s="12">
        <f t="shared" si="1"/>
        <v>-100</v>
      </c>
      <c r="K30" s="12">
        <f t="shared" si="2"/>
        <v>1.1400960456366718</v>
      </c>
      <c r="L30" s="12" t="e">
        <f t="shared" si="3"/>
        <v>#DIV/0!</v>
      </c>
    </row>
    <row r="31" spans="1:12" ht="16.5" customHeight="1" x14ac:dyDescent="0.25">
      <c r="A31" s="53" t="s">
        <v>48</v>
      </c>
      <c r="B31" s="7" t="s">
        <v>9</v>
      </c>
      <c r="C31" s="61">
        <v>0</v>
      </c>
      <c r="D31" s="61"/>
      <c r="E31" s="45" t="str">
        <f t="shared" si="4"/>
        <v>-</v>
      </c>
      <c r="F31" s="45">
        <f t="shared" si="9"/>
        <v>0</v>
      </c>
      <c r="G31" s="45" t="e">
        <f t="shared" si="8"/>
        <v>#DIV/0!</v>
      </c>
      <c r="H31" s="61">
        <v>0</v>
      </c>
      <c r="I31" s="61"/>
      <c r="J31" s="12" t="str">
        <f t="shared" si="1"/>
        <v>-</v>
      </c>
      <c r="K31" s="12">
        <f t="shared" si="2"/>
        <v>0</v>
      </c>
      <c r="L31" s="12" t="e">
        <f t="shared" si="3"/>
        <v>#DIV/0!</v>
      </c>
    </row>
    <row r="32" spans="1:12" ht="16.5" customHeight="1" x14ac:dyDescent="0.25">
      <c r="A32" s="3"/>
      <c r="B32" s="4" t="s">
        <v>56</v>
      </c>
      <c r="C32" s="10">
        <f>SUM(C10:C31)</f>
        <v>210909431</v>
      </c>
      <c r="D32" s="10">
        <f>SUM(D10:D31)</f>
        <v>0</v>
      </c>
      <c r="E32" s="5">
        <f>(D32-C32)/C32*100</f>
        <v>-100</v>
      </c>
      <c r="F32" s="10">
        <f>SUM(F10:F31)</f>
        <v>98.931008922023977</v>
      </c>
      <c r="G32" s="10" t="e">
        <f>SUM(G10:G31)</f>
        <v>#DIV/0!</v>
      </c>
      <c r="H32" s="10">
        <f>SUM(H10:H31)</f>
        <v>57020810</v>
      </c>
      <c r="I32" s="10">
        <f>SUM(I10:I31)</f>
        <v>0</v>
      </c>
      <c r="J32" s="5">
        <f>(I32-H32)/H32*100</f>
        <v>-100</v>
      </c>
      <c r="K32" s="10">
        <f>SUM(K10:K31)</f>
        <v>100</v>
      </c>
      <c r="L32" s="26" t="e">
        <f>SUM(L10:L31)</f>
        <v>#DIV/0!</v>
      </c>
    </row>
    <row r="33" spans="1:12" x14ac:dyDescent="0.25">
      <c r="A33" s="18"/>
      <c r="B33" s="18"/>
      <c r="C33" s="19"/>
      <c r="D33" s="19"/>
      <c r="E33" s="18"/>
      <c r="F33" s="18"/>
      <c r="G33" s="18"/>
      <c r="H33" s="18"/>
      <c r="I33" s="18"/>
      <c r="J33" s="18"/>
      <c r="K33" s="18"/>
      <c r="L33" s="18"/>
    </row>
    <row r="34" spans="1:12" x14ac:dyDescent="0.25">
      <c r="A34" s="18"/>
      <c r="C34" s="20"/>
      <c r="D34" s="20"/>
      <c r="E34" s="21"/>
      <c r="F34" s="21"/>
      <c r="G34" s="21"/>
      <c r="H34" s="20"/>
      <c r="I34" s="20"/>
      <c r="J34" s="18"/>
      <c r="K34" s="18"/>
      <c r="L34" s="18"/>
    </row>
    <row r="35" spans="1:12" x14ac:dyDescent="0.25">
      <c r="A35" s="18"/>
      <c r="B35" s="49" t="s">
        <v>69</v>
      </c>
      <c r="C35" s="13"/>
      <c r="D35" s="23"/>
      <c r="E35" s="21"/>
      <c r="F35" s="21"/>
      <c r="G35" s="21"/>
      <c r="H35" s="20"/>
      <c r="I35" s="20"/>
      <c r="J35" s="18"/>
      <c r="K35" s="18"/>
      <c r="L35" s="18"/>
    </row>
    <row r="36" spans="1:12" x14ac:dyDescent="0.25">
      <c r="A36" s="18"/>
      <c r="B36" s="18"/>
      <c r="C36" s="9"/>
      <c r="D36" s="9"/>
      <c r="E36" s="6"/>
      <c r="F36" s="6"/>
      <c r="G36" s="21"/>
      <c r="H36" s="9"/>
      <c r="I36" s="9"/>
      <c r="J36" s="18"/>
      <c r="K36" s="18"/>
      <c r="L36" s="18"/>
    </row>
    <row r="37" spans="1:12" x14ac:dyDescent="0.25">
      <c r="A37" s="18"/>
      <c r="B37" s="18"/>
      <c r="C37" s="22"/>
      <c r="D37" s="24"/>
      <c r="E37" s="14"/>
      <c r="F37" s="14"/>
      <c r="G37" s="21"/>
      <c r="H37" s="21"/>
      <c r="I37" s="21"/>
      <c r="J37" s="18"/>
      <c r="K37" s="18"/>
      <c r="L37" s="18"/>
    </row>
    <row r="38" spans="1:12" x14ac:dyDescent="0.25">
      <c r="A38" s="18"/>
      <c r="B38" s="17"/>
      <c r="C38" s="9"/>
      <c r="D38" s="9"/>
      <c r="E38" s="6"/>
      <c r="F38" s="6"/>
      <c r="G38" s="21"/>
      <c r="H38" s="20"/>
      <c r="I38" s="20"/>
      <c r="J38" s="18"/>
      <c r="K38" s="18"/>
      <c r="L38" s="18"/>
    </row>
    <row r="39" spans="1:12" x14ac:dyDescent="0.25">
      <c r="A39" s="18"/>
      <c r="B39" s="41"/>
    </row>
    <row r="40" spans="1:12" x14ac:dyDescent="0.25">
      <c r="A40" s="18"/>
      <c r="B40" s="41"/>
    </row>
    <row r="41" spans="1:12" x14ac:dyDescent="0.25">
      <c r="A41" s="18"/>
      <c r="B41" s="41"/>
    </row>
    <row r="42" spans="1:12" x14ac:dyDescent="0.25">
      <c r="A42" s="18"/>
      <c r="B42" s="41"/>
    </row>
    <row r="43" spans="1:12" x14ac:dyDescent="0.25">
      <c r="A43" s="18"/>
      <c r="B43" s="41"/>
      <c r="C43" s="41"/>
      <c r="D43" s="18"/>
      <c r="E43" s="18"/>
      <c r="F43" s="18"/>
      <c r="G43" s="18"/>
    </row>
    <row r="44" spans="1:12" x14ac:dyDescent="0.25">
      <c r="A44" s="18"/>
      <c r="B44" s="41"/>
      <c r="C44" s="41"/>
      <c r="D44" s="18"/>
      <c r="E44" s="18"/>
      <c r="F44" s="18"/>
      <c r="G44" s="18"/>
    </row>
    <row r="45" spans="1:12" x14ac:dyDescent="0.25">
      <c r="A45" s="18"/>
      <c r="B45" s="41"/>
      <c r="C45" s="41"/>
      <c r="D45" s="18"/>
      <c r="E45" s="18"/>
      <c r="F45" s="18"/>
      <c r="G45" s="18"/>
    </row>
    <row r="46" spans="1:12" x14ac:dyDescent="0.25">
      <c r="A46" s="18"/>
      <c r="B46" s="18"/>
      <c r="C46" s="18"/>
      <c r="D46" s="18"/>
      <c r="E46" s="18"/>
      <c r="F46" s="18"/>
      <c r="G46" s="18"/>
    </row>
    <row r="47" spans="1:12" x14ac:dyDescent="0.25">
      <c r="A47" s="16"/>
      <c r="B47" s="16"/>
      <c r="C47" s="16"/>
      <c r="D47" s="16"/>
      <c r="E47" s="16"/>
      <c r="F47" s="16"/>
      <c r="G47" s="16"/>
    </row>
    <row r="48" spans="1:12" x14ac:dyDescent="0.25">
      <c r="A48" s="16"/>
      <c r="B48" s="16"/>
      <c r="C48" s="16"/>
      <c r="D48" s="16"/>
      <c r="E48" s="16"/>
      <c r="F48" s="16"/>
      <c r="G48" s="16"/>
    </row>
    <row r="49" spans="1:12" x14ac:dyDescent="0.25">
      <c r="A49" s="16"/>
      <c r="B49" s="16"/>
      <c r="C49" s="16"/>
      <c r="D49" s="16"/>
      <c r="E49" s="16"/>
      <c r="F49" s="16"/>
      <c r="G49" s="16"/>
    </row>
    <row r="50" spans="1:12" x14ac:dyDescent="0.25">
      <c r="A50" s="16"/>
      <c r="B50" s="16"/>
      <c r="C50" s="16"/>
      <c r="D50" s="16"/>
      <c r="E50" s="16"/>
      <c r="F50" s="16"/>
      <c r="G50" s="16"/>
    </row>
    <row r="51" spans="1:12" x14ac:dyDescent="0.25">
      <c r="A51" s="16"/>
      <c r="B51" s="16"/>
      <c r="C51" s="16"/>
      <c r="D51" s="16"/>
      <c r="E51" s="16"/>
      <c r="F51" s="16"/>
      <c r="G51" s="16"/>
    </row>
    <row r="52" spans="1:12" x14ac:dyDescent="0.25">
      <c r="A52" s="16"/>
      <c r="B52" s="43"/>
      <c r="C52" s="6"/>
      <c r="D52" s="6"/>
      <c r="E52" s="40"/>
      <c r="F52" s="41"/>
      <c r="G52" s="41"/>
      <c r="H52" s="16"/>
      <c r="I52" s="16"/>
      <c r="J52" s="16"/>
      <c r="K52" s="16"/>
      <c r="L52" s="16"/>
    </row>
    <row r="53" spans="1:12" x14ac:dyDescent="0.25">
      <c r="A53" s="16"/>
      <c r="B53" s="43"/>
      <c r="C53" s="6"/>
      <c r="D53" s="6"/>
      <c r="E53" s="40"/>
      <c r="F53" s="41"/>
      <c r="G53" s="41"/>
      <c r="H53" s="16"/>
      <c r="I53" s="16"/>
      <c r="J53" s="16"/>
      <c r="K53" s="16"/>
      <c r="L53" s="16"/>
    </row>
    <row r="54" spans="1:12" x14ac:dyDescent="0.25">
      <c r="A54" s="16"/>
      <c r="B54" s="43"/>
      <c r="C54" s="6"/>
      <c r="D54" s="6"/>
      <c r="E54" s="40"/>
      <c r="F54" s="41"/>
      <c r="G54" s="41"/>
      <c r="H54" s="16"/>
      <c r="I54" s="16"/>
      <c r="J54" s="16"/>
      <c r="K54" s="16"/>
      <c r="L54" s="16"/>
    </row>
    <row r="55" spans="1:12" x14ac:dyDescent="0.25">
      <c r="A55" s="16"/>
      <c r="B55" s="43"/>
      <c r="C55" s="6"/>
      <c r="D55" s="6"/>
      <c r="E55" s="40"/>
      <c r="F55" s="41"/>
      <c r="G55" s="41"/>
      <c r="H55" s="16"/>
      <c r="I55" s="16"/>
      <c r="J55" s="16"/>
      <c r="K55" s="16"/>
      <c r="L55" s="16"/>
    </row>
    <row r="56" spans="1:12" x14ac:dyDescent="0.25">
      <c r="A56" s="16"/>
      <c r="B56" s="43"/>
      <c r="C56" s="6"/>
      <c r="D56" s="6"/>
      <c r="E56" s="40"/>
      <c r="F56" s="41"/>
      <c r="G56" s="41"/>
      <c r="H56" s="16"/>
      <c r="I56" s="16"/>
      <c r="J56" s="16"/>
      <c r="K56" s="16"/>
      <c r="L56" s="16"/>
    </row>
    <row r="57" spans="1:12" x14ac:dyDescent="0.25">
      <c r="A57" s="16"/>
      <c r="B57" s="43"/>
      <c r="C57" s="6"/>
      <c r="D57" s="6"/>
      <c r="E57" s="40"/>
      <c r="F57" s="41"/>
      <c r="G57" s="41"/>
      <c r="H57" s="16"/>
      <c r="I57" s="16"/>
      <c r="J57" s="16"/>
      <c r="K57" s="16"/>
      <c r="L57" s="16"/>
    </row>
    <row r="58" spans="1:12" x14ac:dyDescent="0.25">
      <c r="A58" s="16"/>
      <c r="B58" s="43"/>
      <c r="C58" s="6"/>
      <c r="D58" s="6"/>
      <c r="E58" s="40"/>
      <c r="F58" s="41"/>
      <c r="G58" s="41"/>
      <c r="H58" s="16"/>
      <c r="I58" s="16"/>
      <c r="J58" s="16"/>
      <c r="K58" s="16"/>
      <c r="L58" s="16"/>
    </row>
    <row r="59" spans="1:12" x14ac:dyDescent="0.25">
      <c r="A59" s="16"/>
      <c r="B59" s="43"/>
      <c r="C59" s="6"/>
      <c r="D59" s="6"/>
      <c r="E59" s="44"/>
      <c r="F59" s="18"/>
      <c r="G59" s="18"/>
      <c r="H59" s="16"/>
      <c r="I59" s="16"/>
      <c r="J59" s="16"/>
      <c r="K59" s="16"/>
      <c r="L59" s="16"/>
    </row>
    <row r="60" spans="1:12" x14ac:dyDescent="0.25">
      <c r="A60" s="16"/>
      <c r="B60" s="43"/>
      <c r="C60" s="6"/>
      <c r="D60" s="6"/>
      <c r="E60" s="18"/>
      <c r="F60" s="18"/>
      <c r="G60" s="18"/>
      <c r="H60" s="16"/>
      <c r="I60" s="16"/>
      <c r="J60" s="16"/>
      <c r="K60" s="16"/>
      <c r="L60" s="16"/>
    </row>
    <row r="61" spans="1:12" x14ac:dyDescent="0.25">
      <c r="A61" s="16"/>
      <c r="B61" s="43"/>
      <c r="C61" s="6"/>
      <c r="D61" s="6"/>
      <c r="E61" s="18"/>
      <c r="F61" s="18"/>
      <c r="G61" s="18"/>
      <c r="H61" s="16"/>
      <c r="I61" s="16"/>
      <c r="J61" s="16"/>
      <c r="K61" s="16"/>
      <c r="L61" s="16"/>
    </row>
    <row r="62" spans="1:12" x14ac:dyDescent="0.25">
      <c r="A62" s="16"/>
      <c r="B62" s="43"/>
      <c r="C62" s="6"/>
      <c r="D62" s="6"/>
      <c r="E62" s="18"/>
      <c r="F62" s="18"/>
      <c r="G62" s="18"/>
      <c r="H62" s="16"/>
      <c r="I62" s="16"/>
      <c r="J62" s="16"/>
      <c r="K62" s="16"/>
      <c r="L62" s="16"/>
    </row>
    <row r="63" spans="1:12" x14ac:dyDescent="0.25">
      <c r="A63" s="16"/>
      <c r="B63" s="43"/>
      <c r="C63" s="6"/>
      <c r="D63" s="6"/>
      <c r="E63" s="18"/>
      <c r="F63" s="18"/>
      <c r="G63" s="18"/>
      <c r="H63" s="16"/>
      <c r="I63" s="16"/>
      <c r="J63" s="16"/>
      <c r="K63" s="16"/>
      <c r="L63" s="16"/>
    </row>
    <row r="64" spans="1:12" x14ac:dyDescent="0.25">
      <c r="A64" s="16"/>
      <c r="B64" s="43"/>
      <c r="C64" s="6"/>
      <c r="D64" s="6"/>
      <c r="E64" s="18"/>
      <c r="F64" s="18"/>
      <c r="G64" s="18"/>
      <c r="H64" s="16"/>
      <c r="I64" s="16"/>
      <c r="J64" s="16"/>
      <c r="K64" s="16"/>
      <c r="L64" s="16"/>
    </row>
    <row r="65" spans="1:12" x14ac:dyDescent="0.25">
      <c r="A65" s="16"/>
      <c r="B65" s="44"/>
      <c r="C65" s="18"/>
      <c r="D65" s="18"/>
      <c r="E65" s="18"/>
      <c r="F65" s="18"/>
      <c r="G65" s="18"/>
      <c r="H65" s="16"/>
      <c r="I65" s="16"/>
      <c r="J65" s="16"/>
      <c r="K65" s="16"/>
      <c r="L65" s="16"/>
    </row>
    <row r="66" spans="1:12" x14ac:dyDescent="0.25">
      <c r="A66" s="16"/>
      <c r="B66" s="42"/>
      <c r="C66" s="16"/>
      <c r="D66" s="16"/>
      <c r="E66" s="16"/>
      <c r="F66" s="16"/>
      <c r="G66" s="16"/>
      <c r="H66" s="16"/>
      <c r="I66" s="16"/>
      <c r="J66" s="16"/>
      <c r="K66" s="16"/>
      <c r="L66" s="16"/>
    </row>
    <row r="67" spans="1:12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</row>
    <row r="68" spans="1:12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x14ac:dyDescent="0.25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</row>
    <row r="70" spans="1:12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x14ac:dyDescent="0.25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</row>
    <row r="72" spans="1:12" x14ac:dyDescent="0.25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</row>
    <row r="73" spans="1:12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</row>
    <row r="74" spans="1:12" x14ac:dyDescent="0.25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</row>
    <row r="75" spans="1:12" x14ac:dyDescent="0.25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</row>
    <row r="76" spans="1:12" x14ac:dyDescent="0.25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</row>
    <row r="77" spans="1:12" x14ac:dyDescent="0.25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</row>
    <row r="78" spans="1:12" x14ac:dyDescent="0.25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</row>
    <row r="79" spans="1:12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</row>
    <row r="80" spans="1:12" x14ac:dyDescent="0.25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</row>
    <row r="81" spans="1:12" x14ac:dyDescent="0.25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</row>
    <row r="82" spans="1:12" x14ac:dyDescent="0.2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</row>
    <row r="83" spans="1:12" x14ac:dyDescent="0.25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</row>
    <row r="84" spans="1:12" x14ac:dyDescent="0.25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</row>
    <row r="85" spans="1:12" x14ac:dyDescent="0.25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</row>
    <row r="86" spans="1:12" x14ac:dyDescent="0.25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</row>
    <row r="87" spans="1:12" x14ac:dyDescent="0.25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</row>
    <row r="88" spans="1:12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</row>
    <row r="89" spans="1:12" x14ac:dyDescent="0.25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</row>
    <row r="90" spans="1:12" x14ac:dyDescent="0.25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</row>
    <row r="91" spans="1:12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</row>
    <row r="92" spans="1:12" x14ac:dyDescent="0.25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</row>
    <row r="93" spans="1:12" x14ac:dyDescent="0.25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</row>
    <row r="94" spans="1:12" x14ac:dyDescent="0.25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</row>
    <row r="95" spans="1:12" x14ac:dyDescent="0.25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</row>
    <row r="96" spans="1:12" x14ac:dyDescent="0.25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</row>
    <row r="97" spans="1:12" x14ac:dyDescent="0.25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</row>
    <row r="98" spans="1:12" x14ac:dyDescent="0.25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</row>
    <row r="99" spans="1:12" x14ac:dyDescent="0.25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</row>
    <row r="100" spans="1:12" x14ac:dyDescent="0.25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</row>
    <row r="101" spans="1:12" x14ac:dyDescent="0.25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</row>
    <row r="102" spans="1:12" x14ac:dyDescent="0.25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</row>
    <row r="103" spans="1:12" x14ac:dyDescent="0.25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</row>
    <row r="104" spans="1:12" x14ac:dyDescent="0.25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</row>
    <row r="105" spans="1:12" x14ac:dyDescent="0.25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</row>
    <row r="106" spans="1:12" x14ac:dyDescent="0.25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</row>
    <row r="107" spans="1:12" x14ac:dyDescent="0.25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</row>
    <row r="108" spans="1:12" x14ac:dyDescent="0.25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</row>
    <row r="109" spans="1:12" x14ac:dyDescent="0.25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</row>
    <row r="110" spans="1:12" x14ac:dyDescent="0.25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</row>
    <row r="111" spans="1:12" x14ac:dyDescent="0.25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</row>
    <row r="112" spans="1:12" x14ac:dyDescent="0.25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</row>
    <row r="113" spans="1:12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</row>
    <row r="114" spans="1:12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</row>
    <row r="115" spans="1:12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</row>
    <row r="116" spans="1:12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</row>
    <row r="117" spans="1:12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</row>
    <row r="118" spans="1:12" x14ac:dyDescent="0.25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</row>
    <row r="119" spans="1:12" x14ac:dyDescent="0.25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</row>
    <row r="120" spans="1:12" x14ac:dyDescent="0.25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</row>
    <row r="121" spans="1:12" x14ac:dyDescent="0.25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</row>
    <row r="122" spans="1:12" x14ac:dyDescent="0.25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</row>
    <row r="123" spans="1:12" x14ac:dyDescent="0.25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</row>
    <row r="124" spans="1:12" x14ac:dyDescent="0.25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</row>
    <row r="125" spans="1:12" x14ac:dyDescent="0.25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</row>
    <row r="126" spans="1:12" x14ac:dyDescent="0.25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</row>
    <row r="127" spans="1:12" x14ac:dyDescent="0.25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</row>
    <row r="128" spans="1:12" x14ac:dyDescent="0.25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</row>
    <row r="129" spans="1:12" x14ac:dyDescent="0.25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</row>
    <row r="130" spans="1:12" x14ac:dyDescent="0.25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</row>
    <row r="131" spans="1:12" x14ac:dyDescent="0.25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</row>
    <row r="132" spans="1:12" x14ac:dyDescent="0.25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</row>
    <row r="133" spans="1:12" x14ac:dyDescent="0.25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</row>
    <row r="134" spans="1:12" x14ac:dyDescent="0.25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</row>
    <row r="135" spans="1:12" x14ac:dyDescent="0.25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</row>
    <row r="136" spans="1:12" x14ac:dyDescent="0.25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</row>
    <row r="137" spans="1:12" x14ac:dyDescent="0.25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</row>
    <row r="138" spans="1:12" x14ac:dyDescent="0.25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</row>
    <row r="139" spans="1:12" x14ac:dyDescent="0.25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</row>
    <row r="140" spans="1:12" x14ac:dyDescent="0.25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</row>
    <row r="141" spans="1:12" x14ac:dyDescent="0.25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</row>
    <row r="142" spans="1:12" x14ac:dyDescent="0.25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</row>
    <row r="143" spans="1:12" x14ac:dyDescent="0.25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</row>
    <row r="144" spans="1:12" x14ac:dyDescent="0.25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</row>
    <row r="145" spans="1:12" x14ac:dyDescent="0.25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</row>
    <row r="146" spans="1:12" x14ac:dyDescent="0.25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</row>
    <row r="147" spans="1:12" x14ac:dyDescent="0.25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</row>
    <row r="148" spans="1:12" x14ac:dyDescent="0.25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</row>
    <row r="149" spans="1:12" x14ac:dyDescent="0.25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</row>
    <row r="150" spans="1:12" x14ac:dyDescent="0.25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</row>
    <row r="151" spans="1:12" x14ac:dyDescent="0.25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</row>
    <row r="152" spans="1:12" x14ac:dyDescent="0.25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</row>
    <row r="153" spans="1:12" x14ac:dyDescent="0.25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</row>
    <row r="154" spans="1:12" x14ac:dyDescent="0.25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</row>
    <row r="155" spans="1:12" x14ac:dyDescent="0.25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</row>
    <row r="156" spans="1:12" x14ac:dyDescent="0.25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</row>
    <row r="157" spans="1:12" x14ac:dyDescent="0.25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</row>
    <row r="158" spans="1:12" x14ac:dyDescent="0.25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</row>
    <row r="159" spans="1:12" x14ac:dyDescent="0.25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</row>
    <row r="160" spans="1:12" x14ac:dyDescent="0.25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</row>
    <row r="161" spans="1:12" x14ac:dyDescent="0.25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</row>
    <row r="162" spans="1:12" x14ac:dyDescent="0.25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</row>
    <row r="163" spans="1:12" x14ac:dyDescent="0.25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</row>
    <row r="164" spans="1:12" x14ac:dyDescent="0.25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</row>
    <row r="165" spans="1:12" x14ac:dyDescent="0.25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</row>
    <row r="166" spans="1:12" x14ac:dyDescent="0.25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</row>
    <row r="167" spans="1:12" x14ac:dyDescent="0.25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</row>
    <row r="168" spans="1:12" x14ac:dyDescent="0.25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</row>
    <row r="169" spans="1:12" x14ac:dyDescent="0.25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</row>
    <row r="170" spans="1:12" x14ac:dyDescent="0.25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</row>
    <row r="171" spans="1:12" x14ac:dyDescent="0.25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</row>
    <row r="172" spans="1:12" x14ac:dyDescent="0.25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</row>
    <row r="173" spans="1:12" x14ac:dyDescent="0.25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</row>
    <row r="174" spans="1:12" x14ac:dyDescent="0.25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</row>
    <row r="175" spans="1:12" x14ac:dyDescent="0.25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</row>
    <row r="176" spans="1:12" x14ac:dyDescent="0.25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</row>
    <row r="177" spans="1:12" x14ac:dyDescent="0.25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</row>
    <row r="178" spans="1:12" x14ac:dyDescent="0.25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</row>
    <row r="179" spans="1:12" x14ac:dyDescent="0.25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</row>
    <row r="180" spans="1:12" x14ac:dyDescent="0.25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</row>
    <row r="181" spans="1:12" x14ac:dyDescent="0.25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</row>
    <row r="182" spans="1:12" x14ac:dyDescent="0.25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</row>
    <row r="183" spans="1:12" x14ac:dyDescent="0.25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</row>
    <row r="184" spans="1:12" x14ac:dyDescent="0.25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</row>
    <row r="185" spans="1:12" x14ac:dyDescent="0.25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</row>
    <row r="186" spans="1:12" x14ac:dyDescent="0.25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</row>
    <row r="187" spans="1:12" x14ac:dyDescent="0.25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</row>
    <row r="188" spans="1:12" x14ac:dyDescent="0.25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</row>
    <row r="189" spans="1:12" x14ac:dyDescent="0.25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</row>
    <row r="190" spans="1:12" x14ac:dyDescent="0.25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</row>
    <row r="191" spans="1:12" x14ac:dyDescent="0.25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</row>
    <row r="192" spans="1:12" x14ac:dyDescent="0.25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</row>
    <row r="193" spans="1:12" x14ac:dyDescent="0.25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</row>
    <row r="194" spans="1:12" x14ac:dyDescent="0.25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</row>
    <row r="195" spans="1:12" x14ac:dyDescent="0.25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</row>
    <row r="196" spans="1:12" x14ac:dyDescent="0.25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</row>
    <row r="197" spans="1:12" x14ac:dyDescent="0.25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</row>
    <row r="198" spans="1:12" x14ac:dyDescent="0.25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</row>
    <row r="199" spans="1:12" x14ac:dyDescent="0.25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</row>
    <row r="200" spans="1:12" x14ac:dyDescent="0.25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</row>
    <row r="201" spans="1:12" x14ac:dyDescent="0.25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</row>
    <row r="202" spans="1:12" x14ac:dyDescent="0.25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</row>
    <row r="203" spans="1:12" x14ac:dyDescent="0.25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</row>
    <row r="204" spans="1:12" x14ac:dyDescent="0.25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</row>
    <row r="205" spans="1:12" x14ac:dyDescent="0.25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</row>
    <row r="206" spans="1:12" x14ac:dyDescent="0.25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</row>
    <row r="207" spans="1:12" x14ac:dyDescent="0.25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</row>
    <row r="208" spans="1:12" x14ac:dyDescent="0.25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</row>
    <row r="209" spans="1:12" x14ac:dyDescent="0.25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</row>
    <row r="210" spans="1:12" x14ac:dyDescent="0.25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</row>
    <row r="211" spans="1:12" x14ac:dyDescent="0.25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</row>
    <row r="212" spans="1:12" x14ac:dyDescent="0.25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</row>
    <row r="213" spans="1:12" x14ac:dyDescent="0.25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</row>
    <row r="214" spans="1:12" x14ac:dyDescent="0.25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</row>
    <row r="215" spans="1:12" x14ac:dyDescent="0.25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</row>
    <row r="216" spans="1:12" x14ac:dyDescent="0.25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</row>
    <row r="217" spans="1:12" x14ac:dyDescent="0.25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</row>
    <row r="218" spans="1:12" x14ac:dyDescent="0.25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</row>
    <row r="219" spans="1:12" x14ac:dyDescent="0.25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</row>
    <row r="220" spans="1:12" x14ac:dyDescent="0.25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</row>
    <row r="221" spans="1:12" x14ac:dyDescent="0.25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</row>
    <row r="222" spans="1:12" x14ac:dyDescent="0.25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</row>
    <row r="223" spans="1:12" x14ac:dyDescent="0.25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</row>
    <row r="224" spans="1:12" x14ac:dyDescent="0.25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</row>
    <row r="225" spans="1:12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F52:G58 H36:I36 C36:F36 C52:D64 H31:I31 C38:F38 C31:D31 C10:D11 C25:D29 H10:I17 C14:D16 C43:C45 C19:D19 B39:B45 C21:D21 H19:I29" xr:uid="{00000000-0002-0000-02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6"/>
  <sheetViews>
    <sheetView showGridLines="0" showRuler="0" view="pageLayout" zoomScale="75" zoomScaleNormal="70" zoomScalePageLayoutView="75" workbookViewId="0">
      <selection activeCell="C5" sqref="C5"/>
    </sheetView>
  </sheetViews>
  <sheetFormatPr defaultRowHeight="15" x14ac:dyDescent="0.25"/>
  <cols>
    <col min="1" max="1" width="4.7109375" customWidth="1"/>
    <col min="2" max="2" width="25.140625" customWidth="1"/>
    <col min="3" max="6" width="13" customWidth="1"/>
    <col min="7" max="8" width="15.28515625" customWidth="1"/>
    <col min="9" max="12" width="13" customWidth="1"/>
    <col min="13" max="14" width="15.28515625" customWidth="1"/>
  </cols>
  <sheetData>
    <row r="1" spans="1:14" ht="15" customHeight="1" x14ac:dyDescent="0.25"/>
    <row r="2" spans="1:14" ht="15" customHeight="1" x14ac:dyDescent="0.25"/>
    <row r="3" spans="1:14" ht="15" customHeight="1" x14ac:dyDescent="0.25"/>
    <row r="4" spans="1:14" ht="15" customHeight="1" x14ac:dyDescent="0.25"/>
    <row r="5" spans="1:14" ht="15" customHeight="1" x14ac:dyDescent="0.25">
      <c r="C5" s="64" t="s">
        <v>64</v>
      </c>
      <c r="I5" s="64"/>
    </row>
    <row r="6" spans="1:14" ht="15" customHeight="1" x14ac:dyDescent="0.25">
      <c r="C6" s="2"/>
      <c r="D6" s="2"/>
      <c r="I6" s="2"/>
      <c r="J6" s="2"/>
    </row>
    <row r="7" spans="1:14" ht="15" customHeight="1" thickBot="1" x14ac:dyDescent="0.3"/>
    <row r="8" spans="1:14" ht="24.75" customHeight="1" x14ac:dyDescent="0.25">
      <c r="A8" s="87" t="s">
        <v>59</v>
      </c>
      <c r="B8" s="90" t="s">
        <v>88</v>
      </c>
      <c r="C8" s="83" t="s">
        <v>78</v>
      </c>
      <c r="D8" s="83"/>
      <c r="E8" s="83" t="s">
        <v>77</v>
      </c>
      <c r="F8" s="83"/>
      <c r="G8" s="83" t="s">
        <v>79</v>
      </c>
      <c r="H8" s="83"/>
      <c r="I8" s="83" t="s">
        <v>78</v>
      </c>
      <c r="J8" s="83"/>
      <c r="K8" s="83" t="s">
        <v>77</v>
      </c>
      <c r="L8" s="83"/>
      <c r="M8" s="83" t="s">
        <v>79</v>
      </c>
      <c r="N8" s="84"/>
    </row>
    <row r="9" spans="1:14" ht="21.75" customHeight="1" x14ac:dyDescent="0.25">
      <c r="A9" s="88"/>
      <c r="B9" s="85"/>
      <c r="C9" s="85" t="s">
        <v>80</v>
      </c>
      <c r="D9" s="85"/>
      <c r="E9" s="85" t="s">
        <v>80</v>
      </c>
      <c r="F9" s="85"/>
      <c r="G9" s="85" t="s">
        <v>80</v>
      </c>
      <c r="H9" s="85"/>
      <c r="I9" s="85" t="s">
        <v>81</v>
      </c>
      <c r="J9" s="85"/>
      <c r="K9" s="85" t="s">
        <v>81</v>
      </c>
      <c r="L9" s="85"/>
      <c r="M9" s="85" t="s">
        <v>81</v>
      </c>
      <c r="N9" s="86"/>
    </row>
    <row r="10" spans="1:14" ht="18.75" customHeight="1" thickBot="1" x14ac:dyDescent="0.3">
      <c r="A10" s="89"/>
      <c r="B10" s="91"/>
      <c r="C10" s="68" t="s">
        <v>26</v>
      </c>
      <c r="D10" s="66" t="s">
        <v>76</v>
      </c>
      <c r="E10" s="68" t="s">
        <v>26</v>
      </c>
      <c r="F10" s="66" t="s">
        <v>76</v>
      </c>
      <c r="G10" s="68" t="s">
        <v>26</v>
      </c>
      <c r="H10" s="76" t="s">
        <v>76</v>
      </c>
      <c r="I10" s="68" t="s">
        <v>26</v>
      </c>
      <c r="J10" s="76" t="s">
        <v>76</v>
      </c>
      <c r="K10" s="68" t="s">
        <v>26</v>
      </c>
      <c r="L10" s="76" t="s">
        <v>76</v>
      </c>
      <c r="M10" s="68" t="s">
        <v>26</v>
      </c>
      <c r="N10" s="67" t="s">
        <v>76</v>
      </c>
    </row>
    <row r="11" spans="1:14" x14ac:dyDescent="0.25">
      <c r="A11" s="15" t="s">
        <v>27</v>
      </c>
      <c r="B11" s="7" t="s">
        <v>12</v>
      </c>
      <c r="C11" s="61">
        <v>3689098.64</v>
      </c>
      <c r="D11" s="72">
        <f t="shared" ref="D11:D24" si="0">C11/C$25*100</f>
        <v>6.0552689187699915</v>
      </c>
      <c r="E11" s="61">
        <v>0</v>
      </c>
      <c r="F11" s="29">
        <f t="shared" ref="F11:F24" si="1">E11/E$25*100</f>
        <v>0</v>
      </c>
      <c r="G11" s="61">
        <f t="shared" ref="G11:G24" si="2">C11+E11</f>
        <v>3689098.64</v>
      </c>
      <c r="H11" s="73">
        <f t="shared" ref="H11:H24" si="3">G11/G$25*100</f>
        <v>5.501530943856201</v>
      </c>
      <c r="I11" s="61">
        <v>4122687</v>
      </c>
      <c r="J11" s="72">
        <f t="shared" ref="J11:J24" si="4">I11/I$25*100</f>
        <v>5.8400050859922814</v>
      </c>
      <c r="K11" s="61">
        <v>0</v>
      </c>
      <c r="L11" s="29">
        <f t="shared" ref="L11:L24" si="5">K11/K$25*100</f>
        <v>0</v>
      </c>
      <c r="M11" s="61">
        <f t="shared" ref="M11:M24" si="6">I11+K11</f>
        <v>4122687</v>
      </c>
      <c r="N11" s="73">
        <f t="shared" ref="N11:N24" si="7">M11/M$25*100</f>
        <v>5.350515272455282</v>
      </c>
    </row>
    <row r="12" spans="1:14" x14ac:dyDescent="0.25">
      <c r="A12" s="15" t="s">
        <v>28</v>
      </c>
      <c r="B12" s="7" t="s">
        <v>13</v>
      </c>
      <c r="C12" s="61">
        <v>5841568.7299999995</v>
      </c>
      <c r="D12" s="72">
        <f t="shared" si="0"/>
        <v>9.5883230619248732</v>
      </c>
      <c r="E12" s="61">
        <v>0</v>
      </c>
      <c r="F12" s="29">
        <f t="shared" si="1"/>
        <v>0</v>
      </c>
      <c r="G12" s="61">
        <f t="shared" si="2"/>
        <v>5841568.7299999995</v>
      </c>
      <c r="H12" s="73">
        <f t="shared" si="3"/>
        <v>8.7114968356492</v>
      </c>
      <c r="I12" s="61">
        <v>6440677</v>
      </c>
      <c r="J12" s="72">
        <f t="shared" si="4"/>
        <v>9.1235610263969846</v>
      </c>
      <c r="K12" s="61">
        <v>0</v>
      </c>
      <c r="L12" s="29">
        <f t="shared" si="5"/>
        <v>0</v>
      </c>
      <c r="M12" s="61">
        <f t="shared" si="6"/>
        <v>6440677</v>
      </c>
      <c r="N12" s="73">
        <f t="shared" si="7"/>
        <v>8.3588544688091702</v>
      </c>
    </row>
    <row r="13" spans="1:14" x14ac:dyDescent="0.25">
      <c r="A13" s="15" t="s">
        <v>29</v>
      </c>
      <c r="B13" s="7" t="s">
        <v>14</v>
      </c>
      <c r="C13" s="61">
        <v>7400991.0700000003</v>
      </c>
      <c r="D13" s="72">
        <f t="shared" si="0"/>
        <v>12.147951455769494</v>
      </c>
      <c r="E13" s="61">
        <v>0</v>
      </c>
      <c r="F13" s="29">
        <f t="shared" si="1"/>
        <v>0</v>
      </c>
      <c r="G13" s="61">
        <f t="shared" si="2"/>
        <v>7400991.0700000003</v>
      </c>
      <c r="H13" s="73">
        <f t="shared" si="3"/>
        <v>11.037054131685787</v>
      </c>
      <c r="I13" s="61">
        <v>7895842</v>
      </c>
      <c r="J13" s="72">
        <f t="shared" si="4"/>
        <v>11.18487953079908</v>
      </c>
      <c r="K13" s="61">
        <v>0</v>
      </c>
      <c r="L13" s="29">
        <f t="shared" si="5"/>
        <v>0</v>
      </c>
      <c r="M13" s="61">
        <f t="shared" si="6"/>
        <v>7895842</v>
      </c>
      <c r="N13" s="73">
        <f t="shared" si="7"/>
        <v>10.247400108204639</v>
      </c>
    </row>
    <row r="14" spans="1:14" x14ac:dyDescent="0.25">
      <c r="A14" s="15" t="s">
        <v>30</v>
      </c>
      <c r="B14" s="7" t="s">
        <v>23</v>
      </c>
      <c r="C14" s="61">
        <v>2423403.56</v>
      </c>
      <c r="D14" s="72">
        <f t="shared" si="0"/>
        <v>3.9777630490532361</v>
      </c>
      <c r="E14" s="61">
        <v>0</v>
      </c>
      <c r="F14" s="29">
        <f t="shared" si="1"/>
        <v>0</v>
      </c>
      <c r="G14" s="61">
        <f t="shared" si="2"/>
        <v>2423403.56</v>
      </c>
      <c r="H14" s="73">
        <f t="shared" si="3"/>
        <v>3.6140073703183164</v>
      </c>
      <c r="I14" s="61">
        <v>3061647</v>
      </c>
      <c r="J14" s="72">
        <f t="shared" si="4"/>
        <v>4.3369855755513358</v>
      </c>
      <c r="K14" s="61">
        <v>0</v>
      </c>
      <c r="L14" s="29">
        <f t="shared" si="5"/>
        <v>0</v>
      </c>
      <c r="M14" s="61">
        <f t="shared" si="6"/>
        <v>3061647</v>
      </c>
      <c r="N14" s="73">
        <f t="shared" si="7"/>
        <v>3.9734738611897766</v>
      </c>
    </row>
    <row r="15" spans="1:14" x14ac:dyDescent="0.25">
      <c r="A15" s="15" t="s">
        <v>31</v>
      </c>
      <c r="B15" s="7" t="s">
        <v>16</v>
      </c>
      <c r="C15" s="61">
        <v>2631982.52</v>
      </c>
      <c r="D15" s="72">
        <f t="shared" si="0"/>
        <v>4.3201235595321235</v>
      </c>
      <c r="E15" s="61">
        <v>5609081.9000000004</v>
      </c>
      <c r="F15" s="29">
        <f t="shared" si="1"/>
        <v>91.471162983963509</v>
      </c>
      <c r="G15" s="61">
        <f t="shared" si="2"/>
        <v>8241064.4199999999</v>
      </c>
      <c r="H15" s="73">
        <f t="shared" si="3"/>
        <v>12.289850541091077</v>
      </c>
      <c r="I15" s="61">
        <v>3006764</v>
      </c>
      <c r="J15" s="72">
        <f t="shared" si="4"/>
        <v>4.2592408912872832</v>
      </c>
      <c r="K15" s="61">
        <v>5818284</v>
      </c>
      <c r="L15" s="29">
        <f t="shared" si="5"/>
        <v>90.090651422094666</v>
      </c>
      <c r="M15" s="61">
        <f t="shared" si="6"/>
        <v>8825048</v>
      </c>
      <c r="N15" s="73">
        <f t="shared" si="7"/>
        <v>11.45334440964132</v>
      </c>
    </row>
    <row r="16" spans="1:14" x14ac:dyDescent="0.25">
      <c r="A16" s="15" t="s">
        <v>32</v>
      </c>
      <c r="B16" s="7" t="s">
        <v>17</v>
      </c>
      <c r="C16" s="61">
        <v>1576792.73</v>
      </c>
      <c r="D16" s="72">
        <f t="shared" si="0"/>
        <v>2.5881400691718781</v>
      </c>
      <c r="E16" s="61">
        <v>0</v>
      </c>
      <c r="F16" s="29">
        <f t="shared" si="1"/>
        <v>0</v>
      </c>
      <c r="G16" s="61">
        <f t="shared" si="2"/>
        <v>1576792.73</v>
      </c>
      <c r="H16" s="73">
        <f t="shared" si="3"/>
        <v>2.3514616557237127</v>
      </c>
      <c r="I16" s="61">
        <v>2103862</v>
      </c>
      <c r="J16" s="72">
        <f t="shared" si="4"/>
        <v>2.9802322563478363</v>
      </c>
      <c r="K16" s="61">
        <v>0</v>
      </c>
      <c r="L16" s="29">
        <f t="shared" si="5"/>
        <v>0</v>
      </c>
      <c r="M16" s="61">
        <f t="shared" si="6"/>
        <v>2103862</v>
      </c>
      <c r="N16" s="73">
        <f t="shared" si="7"/>
        <v>2.7304390952158908</v>
      </c>
    </row>
    <row r="17" spans="1:15" x14ac:dyDescent="0.25">
      <c r="A17" s="15" t="s">
        <v>33</v>
      </c>
      <c r="B17" s="7" t="s">
        <v>18</v>
      </c>
      <c r="C17" s="61">
        <v>4283920.6100000003</v>
      </c>
      <c r="D17" s="72">
        <f t="shared" si="0"/>
        <v>7.0316068643291096</v>
      </c>
      <c r="E17" s="61">
        <v>0</v>
      </c>
      <c r="F17" s="29">
        <f t="shared" si="1"/>
        <v>0</v>
      </c>
      <c r="G17" s="61">
        <f t="shared" si="2"/>
        <v>4283920.6100000003</v>
      </c>
      <c r="H17" s="73">
        <f t="shared" si="3"/>
        <v>6.3885854233863295</v>
      </c>
      <c r="I17" s="61">
        <v>5146682</v>
      </c>
      <c r="J17" s="72">
        <f t="shared" si="4"/>
        <v>7.2905483865219276</v>
      </c>
      <c r="K17" s="61">
        <v>0</v>
      </c>
      <c r="L17" s="29">
        <f t="shared" si="5"/>
        <v>0</v>
      </c>
      <c r="M17" s="61">
        <f t="shared" si="6"/>
        <v>5146682</v>
      </c>
      <c r="N17" s="73">
        <f t="shared" si="7"/>
        <v>6.6794788552879947</v>
      </c>
    </row>
    <row r="18" spans="1:15" x14ac:dyDescent="0.25">
      <c r="A18" s="15" t="s">
        <v>34</v>
      </c>
      <c r="B18" s="7" t="s">
        <v>19</v>
      </c>
      <c r="C18" s="61">
        <v>3628820.56</v>
      </c>
      <c r="D18" s="72">
        <f t="shared" si="0"/>
        <v>5.9563287656524997</v>
      </c>
      <c r="E18" s="61">
        <v>0</v>
      </c>
      <c r="F18" s="29">
        <f t="shared" si="1"/>
        <v>0</v>
      </c>
      <c r="G18" s="61">
        <f t="shared" si="2"/>
        <v>3628820.56</v>
      </c>
      <c r="H18" s="73">
        <f t="shared" si="3"/>
        <v>5.4116386003009094</v>
      </c>
      <c r="I18" s="61">
        <v>4668099</v>
      </c>
      <c r="J18" s="72">
        <f t="shared" si="4"/>
        <v>6.612610150107316</v>
      </c>
      <c r="K18" s="61">
        <v>0</v>
      </c>
      <c r="L18" s="29">
        <f t="shared" si="5"/>
        <v>0</v>
      </c>
      <c r="M18" s="61">
        <f t="shared" si="6"/>
        <v>4668099</v>
      </c>
      <c r="N18" s="73">
        <f t="shared" si="7"/>
        <v>6.0583631483140072</v>
      </c>
    </row>
    <row r="19" spans="1:15" x14ac:dyDescent="0.25">
      <c r="A19" s="15" t="s">
        <v>35</v>
      </c>
      <c r="B19" s="7" t="s">
        <v>11</v>
      </c>
      <c r="C19" s="61">
        <v>6937259.3999999994</v>
      </c>
      <c r="D19" s="72">
        <f t="shared" si="0"/>
        <v>11.386784503616566</v>
      </c>
      <c r="E19" s="61">
        <v>0</v>
      </c>
      <c r="F19" s="29">
        <f t="shared" si="1"/>
        <v>0</v>
      </c>
      <c r="G19" s="61">
        <f t="shared" si="2"/>
        <v>6937259.3999999994</v>
      </c>
      <c r="H19" s="73">
        <f t="shared" si="3"/>
        <v>10.345493839833273</v>
      </c>
      <c r="I19" s="61">
        <v>7834833</v>
      </c>
      <c r="J19" s="72">
        <f t="shared" si="4"/>
        <v>11.098457042191212</v>
      </c>
      <c r="K19" s="61">
        <v>0</v>
      </c>
      <c r="L19" s="29">
        <f t="shared" si="5"/>
        <v>0</v>
      </c>
      <c r="M19" s="61">
        <f t="shared" si="6"/>
        <v>7834833</v>
      </c>
      <c r="N19" s="73">
        <f t="shared" si="7"/>
        <v>10.168221265314742</v>
      </c>
    </row>
    <row r="20" spans="1:15" x14ac:dyDescent="0.25">
      <c r="A20" s="15" t="s">
        <v>36</v>
      </c>
      <c r="B20" s="7" t="s">
        <v>15</v>
      </c>
      <c r="C20" s="61">
        <v>2628837.89</v>
      </c>
      <c r="D20" s="72">
        <f t="shared" si="0"/>
        <v>4.3149619788431259</v>
      </c>
      <c r="E20" s="61">
        <v>0</v>
      </c>
      <c r="F20" s="29">
        <f t="shared" si="1"/>
        <v>0</v>
      </c>
      <c r="G20" s="61">
        <f t="shared" si="2"/>
        <v>2628837.89</v>
      </c>
      <c r="H20" s="73">
        <f t="shared" si="3"/>
        <v>3.9203703694452163</v>
      </c>
      <c r="I20" s="61">
        <v>3171769</v>
      </c>
      <c r="J20" s="72">
        <f t="shared" si="4"/>
        <v>4.4929792369861339</v>
      </c>
      <c r="K20" s="61">
        <v>0</v>
      </c>
      <c r="L20" s="29">
        <f t="shared" si="5"/>
        <v>0</v>
      </c>
      <c r="M20" s="61">
        <f t="shared" si="6"/>
        <v>3171769</v>
      </c>
      <c r="N20" s="73">
        <f t="shared" si="7"/>
        <v>4.1163926524619061</v>
      </c>
    </row>
    <row r="21" spans="1:15" x14ac:dyDescent="0.25">
      <c r="A21" s="15" t="s">
        <v>37</v>
      </c>
      <c r="B21" s="7" t="s">
        <v>66</v>
      </c>
      <c r="C21" s="61">
        <v>4158636.27</v>
      </c>
      <c r="D21" s="72">
        <f t="shared" si="0"/>
        <v>6.8259657459851946</v>
      </c>
      <c r="E21" s="61">
        <v>0</v>
      </c>
      <c r="F21" s="29">
        <f t="shared" si="1"/>
        <v>0</v>
      </c>
      <c r="G21" s="61">
        <f t="shared" si="2"/>
        <v>4158636.27</v>
      </c>
      <c r="H21" s="73">
        <f t="shared" si="3"/>
        <v>6.2017496294562973</v>
      </c>
      <c r="I21" s="61">
        <v>5565967</v>
      </c>
      <c r="J21" s="72">
        <f t="shared" si="4"/>
        <v>7.8844878566976346</v>
      </c>
      <c r="K21" s="61">
        <v>0</v>
      </c>
      <c r="L21" s="29">
        <f t="shared" si="5"/>
        <v>0</v>
      </c>
      <c r="M21" s="61">
        <f t="shared" si="6"/>
        <v>5565967</v>
      </c>
      <c r="N21" s="73">
        <f t="shared" si="7"/>
        <v>7.2236362933887799</v>
      </c>
    </row>
    <row r="22" spans="1:15" x14ac:dyDescent="0.25">
      <c r="A22" s="15" t="s">
        <v>38</v>
      </c>
      <c r="B22" s="7" t="s">
        <v>22</v>
      </c>
      <c r="C22" s="61">
        <v>716437.16</v>
      </c>
      <c r="D22" s="72">
        <f t="shared" si="0"/>
        <v>1.1759565385868465</v>
      </c>
      <c r="E22" s="61">
        <v>0</v>
      </c>
      <c r="F22" s="29">
        <f t="shared" si="1"/>
        <v>0</v>
      </c>
      <c r="G22" s="61">
        <f t="shared" si="2"/>
        <v>716437.16</v>
      </c>
      <c r="H22" s="73">
        <f t="shared" si="3"/>
        <v>1.0684184918049404</v>
      </c>
      <c r="I22" s="61">
        <v>950080</v>
      </c>
      <c r="J22" s="72">
        <f t="shared" si="4"/>
        <v>1.3458387775010683</v>
      </c>
      <c r="K22" s="61">
        <v>0</v>
      </c>
      <c r="L22" s="29">
        <f t="shared" si="5"/>
        <v>0</v>
      </c>
      <c r="M22" s="61">
        <f t="shared" si="6"/>
        <v>950080</v>
      </c>
      <c r="N22" s="73">
        <f t="shared" si="7"/>
        <v>1.233035044875906</v>
      </c>
    </row>
    <row r="23" spans="1:15" x14ac:dyDescent="0.25">
      <c r="A23" s="15" t="s">
        <v>39</v>
      </c>
      <c r="B23" s="7" t="s">
        <v>20</v>
      </c>
      <c r="C23" s="61">
        <v>4051980.83</v>
      </c>
      <c r="D23" s="72">
        <f t="shared" si="0"/>
        <v>6.6509020152822025</v>
      </c>
      <c r="E23" s="61">
        <v>0</v>
      </c>
      <c r="F23" s="29">
        <f t="shared" si="1"/>
        <v>0</v>
      </c>
      <c r="G23" s="61">
        <f t="shared" si="2"/>
        <v>4051980.83</v>
      </c>
      <c r="H23" s="73">
        <f t="shared" si="3"/>
        <v>6.0426950037196985</v>
      </c>
      <c r="I23" s="61">
        <v>4173195</v>
      </c>
      <c r="J23" s="72">
        <f t="shared" si="4"/>
        <v>5.91155235040583</v>
      </c>
      <c r="K23" s="61">
        <v>0</v>
      </c>
      <c r="L23" s="29">
        <f t="shared" si="5"/>
        <v>0</v>
      </c>
      <c r="M23" s="61">
        <f t="shared" si="6"/>
        <v>4173195</v>
      </c>
      <c r="N23" s="73">
        <f t="shared" si="7"/>
        <v>5.4160656829960709</v>
      </c>
    </row>
    <row r="24" spans="1:15" x14ac:dyDescent="0.25">
      <c r="A24" s="15" t="s">
        <v>40</v>
      </c>
      <c r="B24" s="7" t="s">
        <v>25</v>
      </c>
      <c r="C24" s="61">
        <v>10954048.800000001</v>
      </c>
      <c r="D24" s="72">
        <f t="shared" si="0"/>
        <v>17.979923473482867</v>
      </c>
      <c r="E24" s="61">
        <v>522994.83</v>
      </c>
      <c r="F24" s="29">
        <f t="shared" si="1"/>
        <v>8.5288370160364906</v>
      </c>
      <c r="G24" s="61">
        <f t="shared" si="2"/>
        <v>11477043.630000001</v>
      </c>
      <c r="H24" s="73">
        <f t="shared" si="3"/>
        <v>17.115647163729054</v>
      </c>
      <c r="I24" s="61">
        <v>12451790</v>
      </c>
      <c r="J24" s="72">
        <f t="shared" si="4"/>
        <v>17.638621833214074</v>
      </c>
      <c r="K24" s="61">
        <v>639971</v>
      </c>
      <c r="L24" s="29">
        <f t="shared" si="5"/>
        <v>9.9093485779053321</v>
      </c>
      <c r="M24" s="61">
        <f t="shared" si="6"/>
        <v>13091761</v>
      </c>
      <c r="N24" s="73">
        <f t="shared" si="7"/>
        <v>16.990779841844514</v>
      </c>
    </row>
    <row r="25" spans="1:15" x14ac:dyDescent="0.25">
      <c r="A25" s="3"/>
      <c r="B25" s="4" t="s">
        <v>56</v>
      </c>
      <c r="C25" s="65">
        <f t="shared" ref="C25:H25" si="8">SUM(C11:C24)</f>
        <v>60923778.769999996</v>
      </c>
      <c r="D25" s="30">
        <f t="shared" si="8"/>
        <v>100.00000000000001</v>
      </c>
      <c r="E25" s="65">
        <f t="shared" si="8"/>
        <v>6132076.7300000004</v>
      </c>
      <c r="F25" s="31">
        <f t="shared" si="8"/>
        <v>100</v>
      </c>
      <c r="G25" s="65">
        <f t="shared" si="8"/>
        <v>67055855.499999993</v>
      </c>
      <c r="H25" s="31">
        <f t="shared" si="8"/>
        <v>100.00000000000001</v>
      </c>
      <c r="I25" s="65">
        <f t="shared" ref="I25:N25" si="9">SUM(I11:I24)</f>
        <v>70593894</v>
      </c>
      <c r="J25" s="30">
        <f t="shared" si="9"/>
        <v>100</v>
      </c>
      <c r="K25" s="65">
        <f t="shared" si="9"/>
        <v>6458255</v>
      </c>
      <c r="L25" s="31">
        <f t="shared" si="9"/>
        <v>100</v>
      </c>
      <c r="M25" s="65">
        <f t="shared" si="9"/>
        <v>77052149</v>
      </c>
      <c r="N25" s="31">
        <f t="shared" si="9"/>
        <v>100.00000000000001</v>
      </c>
      <c r="O25" s="63"/>
    </row>
    <row r="26" spans="1:15" x14ac:dyDescent="0.25"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5" x14ac:dyDescent="0.25">
      <c r="D27" s="48"/>
      <c r="J27" s="48"/>
    </row>
    <row r="28" spans="1:15" x14ac:dyDescent="0.25">
      <c r="B28" s="49" t="s">
        <v>92</v>
      </c>
    </row>
    <row r="29" spans="1:15" x14ac:dyDescent="0.25">
      <c r="C29" s="9"/>
      <c r="E29" s="9"/>
      <c r="G29" s="9"/>
      <c r="I29" s="9"/>
      <c r="K29" s="9"/>
      <c r="M29" s="9"/>
    </row>
    <row r="30" spans="1:15" x14ac:dyDescent="0.25">
      <c r="C30" s="6"/>
      <c r="I30" s="6"/>
    </row>
    <row r="31" spans="1:15" x14ac:dyDescent="0.25">
      <c r="C31" s="37"/>
      <c r="I31" s="37"/>
    </row>
    <row r="32" spans="1:15" x14ac:dyDescent="0.25">
      <c r="C32" s="6"/>
      <c r="D32" s="6"/>
      <c r="E32" s="18"/>
      <c r="G32" s="18"/>
      <c r="I32" s="6"/>
      <c r="J32" s="6"/>
      <c r="K32" s="18"/>
      <c r="M32" s="18"/>
    </row>
    <row r="33" spans="2:9" x14ac:dyDescent="0.25">
      <c r="C33" s="38"/>
      <c r="I33" s="38"/>
    </row>
    <row r="35" spans="2:9" x14ac:dyDescent="0.25">
      <c r="C35" s="51"/>
      <c r="I35" s="51"/>
    </row>
    <row r="36" spans="2:9" x14ac:dyDescent="0.25">
      <c r="C36" s="51"/>
      <c r="I36" s="51"/>
    </row>
    <row r="42" spans="2:9" x14ac:dyDescent="0.25">
      <c r="B42" s="17"/>
      <c r="C42" s="18"/>
      <c r="I42" s="18"/>
    </row>
    <row r="43" spans="2:9" x14ac:dyDescent="0.25">
      <c r="B43" s="17"/>
      <c r="C43" s="18"/>
      <c r="I43" s="18"/>
    </row>
    <row r="44" spans="2:9" x14ac:dyDescent="0.25">
      <c r="B44" s="17"/>
      <c r="C44" s="18"/>
      <c r="I44" s="18"/>
    </row>
    <row r="45" spans="2:9" x14ac:dyDescent="0.25">
      <c r="B45" s="17"/>
      <c r="C45" s="18"/>
      <c r="I45" s="18"/>
    </row>
    <row r="46" spans="2:9" x14ac:dyDescent="0.25">
      <c r="B46" s="17"/>
      <c r="C46" s="18"/>
      <c r="I46" s="18"/>
    </row>
    <row r="47" spans="2:9" x14ac:dyDescent="0.25">
      <c r="B47" s="17"/>
      <c r="C47" s="18"/>
      <c r="I47" s="18"/>
    </row>
    <row r="48" spans="2:9" x14ac:dyDescent="0.25">
      <c r="B48" s="17"/>
      <c r="C48" s="18"/>
      <c r="I48" s="18"/>
    </row>
    <row r="49" spans="2:9" x14ac:dyDescent="0.25">
      <c r="B49" s="17"/>
      <c r="C49" s="18"/>
      <c r="I49" s="18"/>
    </row>
    <row r="50" spans="2:9" x14ac:dyDescent="0.25">
      <c r="B50" s="17"/>
      <c r="C50" s="18"/>
      <c r="I50" s="18"/>
    </row>
    <row r="51" spans="2:9" x14ac:dyDescent="0.25">
      <c r="B51" s="17"/>
      <c r="C51" s="18"/>
      <c r="I51" s="18"/>
    </row>
    <row r="52" spans="2:9" x14ac:dyDescent="0.25">
      <c r="B52" s="17"/>
      <c r="C52" s="18"/>
      <c r="I52" s="18"/>
    </row>
    <row r="53" spans="2:9" x14ac:dyDescent="0.25">
      <c r="B53" s="17"/>
      <c r="C53" s="18"/>
      <c r="I53" s="18"/>
    </row>
    <row r="54" spans="2:9" x14ac:dyDescent="0.25">
      <c r="B54" s="17"/>
      <c r="C54" s="18"/>
      <c r="I54" s="18"/>
    </row>
    <row r="55" spans="2:9" x14ac:dyDescent="0.25">
      <c r="B55" s="18"/>
      <c r="C55" s="6"/>
      <c r="I55" s="6"/>
    </row>
    <row r="56" spans="2:9" x14ac:dyDescent="0.25">
      <c r="B56" s="18"/>
      <c r="C56" s="18"/>
      <c r="I56" s="18"/>
    </row>
  </sheetData>
  <mergeCells count="14">
    <mergeCell ref="G8:H8"/>
    <mergeCell ref="A8:A10"/>
    <mergeCell ref="B8:B10"/>
    <mergeCell ref="C8:D8"/>
    <mergeCell ref="E8:F8"/>
    <mergeCell ref="C9:D9"/>
    <mergeCell ref="E9:F9"/>
    <mergeCell ref="G9:H9"/>
    <mergeCell ref="I8:J8"/>
    <mergeCell ref="K8:L8"/>
    <mergeCell ref="M8:N8"/>
    <mergeCell ref="I9:J9"/>
    <mergeCell ref="K9:L9"/>
    <mergeCell ref="M9:N9"/>
  </mergeCells>
  <dataValidations disablePrompts="1" count="1">
    <dataValidation type="decimal" allowBlank="1" showInputMessage="1" showErrorMessage="1" errorTitle="Microsoft Excel" error="Neočekivana vrsta podatka!_x000a_Mollimo unesite broj." sqref="C33 G29 G11:G24 I29:I30 E29 C32:D32 C29:C30 K16:K24 I33 M29 M11:M24 K11:K14 K29 I32:J32 E16:E24 E11:E14" xr:uid="{00000000-0002-0000-03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&amp;L&amp;G&amp;C&amp;K000000Statistika tržišta osiguranja&amp;RKvartalno izvješće</oddHeader>
    <oddFooter>&amp;CU izvješće su uključeni podatci zaključno s 31.03.2024. godine.</oddFooter>
  </headerFooter>
  <ignoredErrors>
    <ignoredError sqref="G11:G24 M11:M24" formula="1"/>
    <ignoredError sqref="J11:J25 L11:L25 N11:N25" evalError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L68"/>
  <sheetViews>
    <sheetView showGridLines="0" showRuler="0" view="pageLayout" zoomScale="75" zoomScaleNormal="70" zoomScalePageLayoutView="75" workbookViewId="0">
      <selection activeCell="B7" sqref="B7:B9"/>
    </sheetView>
  </sheetViews>
  <sheetFormatPr defaultRowHeight="15" x14ac:dyDescent="0.25"/>
  <cols>
    <col min="1" max="1" width="7.28515625" customWidth="1"/>
    <col min="2" max="2" width="33.85546875" customWidth="1"/>
    <col min="3" max="4" width="18.140625" customWidth="1"/>
    <col min="5" max="5" width="15.140625" customWidth="1"/>
    <col min="6" max="7" width="12" customWidth="1"/>
    <col min="8" max="9" width="18.140625" customWidth="1"/>
    <col min="10" max="10" width="15.140625" customWidth="1"/>
    <col min="11" max="12" width="12" customWidth="1"/>
  </cols>
  <sheetData>
    <row r="1" spans="1:12" ht="15" customHeight="1" x14ac:dyDescent="0.25"/>
    <row r="2" spans="1:12" ht="15" customHeight="1" x14ac:dyDescent="0.25"/>
    <row r="3" spans="1:12" ht="15" customHeight="1" x14ac:dyDescent="0.25"/>
    <row r="4" spans="1:12" ht="15" customHeight="1" x14ac:dyDescent="0.25">
      <c r="D4" s="33" t="s">
        <v>64</v>
      </c>
    </row>
    <row r="5" spans="1:12" ht="15" customHeight="1" x14ac:dyDescent="0.25">
      <c r="C5" s="2"/>
      <c r="D5" s="2"/>
      <c r="E5" s="2"/>
      <c r="F5" s="2"/>
      <c r="G5" s="2"/>
    </row>
    <row r="6" spans="1:12" ht="15" customHeight="1" thickBot="1" x14ac:dyDescent="0.3"/>
    <row r="7" spans="1:12" ht="24.75" customHeight="1" x14ac:dyDescent="0.25">
      <c r="A7" s="87" t="s">
        <v>59</v>
      </c>
      <c r="B7" s="90" t="s">
        <v>10</v>
      </c>
      <c r="C7" s="83" t="s">
        <v>54</v>
      </c>
      <c r="D7" s="83"/>
      <c r="E7" s="83"/>
      <c r="F7" s="83"/>
      <c r="G7" s="83"/>
      <c r="H7" s="83" t="s">
        <v>55</v>
      </c>
      <c r="I7" s="83"/>
      <c r="J7" s="83"/>
      <c r="K7" s="83"/>
      <c r="L7" s="84"/>
    </row>
    <row r="8" spans="1:12" ht="21" customHeight="1" x14ac:dyDescent="0.25">
      <c r="A8" s="88"/>
      <c r="B8" s="85"/>
      <c r="C8" s="92" t="s">
        <v>26</v>
      </c>
      <c r="D8" s="92"/>
      <c r="E8" s="93" t="s">
        <v>60</v>
      </c>
      <c r="F8" s="85" t="s">
        <v>57</v>
      </c>
      <c r="G8" s="85"/>
      <c r="H8" s="92" t="s">
        <v>26</v>
      </c>
      <c r="I8" s="92"/>
      <c r="J8" s="93" t="s">
        <v>61</v>
      </c>
      <c r="K8" s="85" t="s">
        <v>57</v>
      </c>
      <c r="L8" s="86"/>
    </row>
    <row r="9" spans="1:12" ht="18.75" customHeight="1" thickBot="1" x14ac:dyDescent="0.3">
      <c r="A9" s="89"/>
      <c r="B9" s="91"/>
      <c r="C9" s="50" t="s">
        <v>65</v>
      </c>
      <c r="D9" s="50" t="s">
        <v>74</v>
      </c>
      <c r="E9" s="94"/>
      <c r="F9" s="34" t="s">
        <v>67</v>
      </c>
      <c r="G9" s="34" t="s">
        <v>75</v>
      </c>
      <c r="H9" s="62" t="s">
        <v>65</v>
      </c>
      <c r="I9" s="62" t="s">
        <v>74</v>
      </c>
      <c r="J9" s="94"/>
      <c r="K9" s="34" t="s">
        <v>67</v>
      </c>
      <c r="L9" s="35" t="s">
        <v>75</v>
      </c>
    </row>
    <row r="10" spans="1:12" x14ac:dyDescent="0.25">
      <c r="A10" s="15" t="s">
        <v>27</v>
      </c>
      <c r="B10" s="7" t="s">
        <v>63</v>
      </c>
      <c r="C10" s="61">
        <v>3039678</v>
      </c>
      <c r="D10" s="61"/>
      <c r="E10" s="45">
        <f t="shared" ref="E10:E31" si="0">IFERROR((D10-C10)/C$37*100, "-")</f>
        <v>-2.5515316893388253</v>
      </c>
      <c r="F10" s="45">
        <f t="shared" ref="F10:F20" si="1">C10/C$37*100</f>
        <v>2.5515316893388253</v>
      </c>
      <c r="G10" s="46" t="e">
        <f t="shared" ref="G10:G20" si="2">D10/D$37*100</f>
        <v>#DIV/0!</v>
      </c>
      <c r="H10" s="61">
        <v>19190</v>
      </c>
      <c r="I10" s="61"/>
      <c r="J10" s="12">
        <f t="shared" ref="J10:J36" si="3">IFERROR((I10-H10)/H$37*100, "-")</f>
        <v>-9.4089077988813843E-2</v>
      </c>
      <c r="K10" s="12">
        <f t="shared" ref="K10:K36" si="4">H10/H$37*100</f>
        <v>9.4089077988813843E-2</v>
      </c>
      <c r="L10" s="28" t="e">
        <f t="shared" ref="L10:L36" si="5">I10/I$37*100</f>
        <v>#DIV/0!</v>
      </c>
    </row>
    <row r="11" spans="1:12" x14ac:dyDescent="0.25">
      <c r="A11" s="15" t="s">
        <v>28</v>
      </c>
      <c r="B11" s="7" t="s">
        <v>0</v>
      </c>
      <c r="C11" s="61">
        <v>3186682</v>
      </c>
      <c r="D11" s="61"/>
      <c r="E11" s="45">
        <f t="shared" si="0"/>
        <v>-2.6749281031890968</v>
      </c>
      <c r="F11" s="45">
        <f t="shared" si="1"/>
        <v>2.6749281031890968</v>
      </c>
      <c r="G11" s="46" t="e">
        <f t="shared" si="2"/>
        <v>#DIV/0!</v>
      </c>
      <c r="H11" s="61">
        <v>0</v>
      </c>
      <c r="I11" s="61"/>
      <c r="J11" s="12">
        <f t="shared" si="3"/>
        <v>0</v>
      </c>
      <c r="K11" s="12">
        <f t="shared" si="4"/>
        <v>0</v>
      </c>
      <c r="L11" s="28" t="e">
        <f t="shared" si="5"/>
        <v>#DIV/0!</v>
      </c>
    </row>
    <row r="12" spans="1:12" x14ac:dyDescent="0.25">
      <c r="A12" s="15" t="s">
        <v>29</v>
      </c>
      <c r="B12" s="7" t="s">
        <v>21</v>
      </c>
      <c r="C12" s="61">
        <v>8296822</v>
      </c>
      <c r="D12" s="61"/>
      <c r="E12" s="45">
        <f t="shared" si="0"/>
        <v>-6.9644232888495212</v>
      </c>
      <c r="F12" s="45">
        <f t="shared" si="1"/>
        <v>6.9644232888495212</v>
      </c>
      <c r="G12" s="46" t="e">
        <f t="shared" si="2"/>
        <v>#DIV/0!</v>
      </c>
      <c r="H12" s="61">
        <v>0</v>
      </c>
      <c r="I12" s="61"/>
      <c r="J12" s="12">
        <f t="shared" si="3"/>
        <v>0</v>
      </c>
      <c r="K12" s="12">
        <f t="shared" si="4"/>
        <v>0</v>
      </c>
      <c r="L12" s="28" t="e">
        <f t="shared" si="5"/>
        <v>#DIV/0!</v>
      </c>
    </row>
    <row r="13" spans="1:12" x14ac:dyDescent="0.25">
      <c r="A13" s="15" t="s">
        <v>30</v>
      </c>
      <c r="B13" s="7" t="s">
        <v>12</v>
      </c>
      <c r="C13" s="61">
        <v>8438781</v>
      </c>
      <c r="D13" s="61"/>
      <c r="E13" s="45">
        <f t="shared" si="0"/>
        <v>-7.0835848865867979</v>
      </c>
      <c r="F13" s="45">
        <f t="shared" si="1"/>
        <v>7.0835848865867979</v>
      </c>
      <c r="G13" s="46" t="e">
        <f t="shared" si="2"/>
        <v>#DIV/0!</v>
      </c>
      <c r="H13" s="61">
        <v>0</v>
      </c>
      <c r="I13" s="61"/>
      <c r="J13" s="12">
        <f t="shared" si="3"/>
        <v>0</v>
      </c>
      <c r="K13" s="12">
        <f t="shared" si="4"/>
        <v>0</v>
      </c>
      <c r="L13" s="28" t="e">
        <f t="shared" si="5"/>
        <v>#DIV/0!</v>
      </c>
    </row>
    <row r="14" spans="1:12" x14ac:dyDescent="0.25">
      <c r="A14" s="15" t="s">
        <v>31</v>
      </c>
      <c r="B14" s="7" t="s">
        <v>1</v>
      </c>
      <c r="C14" s="61">
        <v>271963</v>
      </c>
      <c r="D14" s="61"/>
      <c r="E14" s="45">
        <f t="shared" si="0"/>
        <v>-0.2282880663108576</v>
      </c>
      <c r="F14" s="45">
        <f t="shared" si="1"/>
        <v>0.2282880663108576</v>
      </c>
      <c r="G14" s="46" t="e">
        <f t="shared" si="2"/>
        <v>#DIV/0!</v>
      </c>
      <c r="H14" s="61">
        <v>0</v>
      </c>
      <c r="I14" s="61"/>
      <c r="J14" s="12">
        <f t="shared" si="3"/>
        <v>0</v>
      </c>
      <c r="K14" s="12">
        <f t="shared" si="4"/>
        <v>0</v>
      </c>
      <c r="L14" s="28" t="e">
        <f t="shared" si="5"/>
        <v>#DIV/0!</v>
      </c>
    </row>
    <row r="15" spans="1:12" x14ac:dyDescent="0.25">
      <c r="A15" s="15" t="s">
        <v>32</v>
      </c>
      <c r="B15" s="7" t="s">
        <v>24</v>
      </c>
      <c r="C15" s="61">
        <v>1249854</v>
      </c>
      <c r="D15" s="61"/>
      <c r="E15" s="45">
        <f t="shared" si="0"/>
        <v>-1.0491381284619254</v>
      </c>
      <c r="F15" s="45">
        <f t="shared" si="1"/>
        <v>1.0491381284619254</v>
      </c>
      <c r="G15" s="46" t="e">
        <f t="shared" si="2"/>
        <v>#DIV/0!</v>
      </c>
      <c r="H15" s="61">
        <v>0</v>
      </c>
      <c r="I15" s="61"/>
      <c r="J15" s="12">
        <f t="shared" si="3"/>
        <v>0</v>
      </c>
      <c r="K15" s="12">
        <f t="shared" si="4"/>
        <v>0</v>
      </c>
      <c r="L15" s="28" t="e">
        <f t="shared" si="5"/>
        <v>#DIV/0!</v>
      </c>
    </row>
    <row r="16" spans="1:12" x14ac:dyDescent="0.25">
      <c r="A16" s="15" t="s">
        <v>33</v>
      </c>
      <c r="B16" s="7" t="s">
        <v>2</v>
      </c>
      <c r="C16" s="61">
        <v>1272183</v>
      </c>
      <c r="D16" s="61"/>
      <c r="E16" s="45">
        <f t="shared" si="0"/>
        <v>-1.0678812818785857</v>
      </c>
      <c r="F16" s="45">
        <f t="shared" si="1"/>
        <v>1.0678812818785857</v>
      </c>
      <c r="G16" s="46" t="e">
        <f t="shared" si="2"/>
        <v>#DIV/0!</v>
      </c>
      <c r="H16" s="61">
        <v>81886</v>
      </c>
      <c r="I16" s="61"/>
      <c r="J16" s="12">
        <f t="shared" si="3"/>
        <v>-0.40148922564835904</v>
      </c>
      <c r="K16" s="12">
        <f t="shared" si="4"/>
        <v>0.40148922564835904</v>
      </c>
      <c r="L16" s="28" t="e">
        <f t="shared" si="5"/>
        <v>#DIV/0!</v>
      </c>
    </row>
    <row r="17" spans="1:12" x14ac:dyDescent="0.25">
      <c r="A17" s="15" t="s">
        <v>34</v>
      </c>
      <c r="B17" s="7" t="s">
        <v>13</v>
      </c>
      <c r="C17" s="61">
        <v>12058470</v>
      </c>
      <c r="D17" s="61"/>
      <c r="E17" s="45">
        <f t="shared" si="0"/>
        <v>-10.121982765918478</v>
      </c>
      <c r="F17" s="45">
        <f t="shared" si="1"/>
        <v>10.121982765918478</v>
      </c>
      <c r="G17" s="46" t="e">
        <f t="shared" si="2"/>
        <v>#DIV/0!</v>
      </c>
      <c r="H17" s="61">
        <v>0</v>
      </c>
      <c r="I17" s="61"/>
      <c r="J17" s="12">
        <f t="shared" si="3"/>
        <v>0</v>
      </c>
      <c r="K17" s="12">
        <f t="shared" si="4"/>
        <v>0</v>
      </c>
      <c r="L17" s="28" t="e">
        <f t="shared" si="5"/>
        <v>#DIV/0!</v>
      </c>
    </row>
    <row r="18" spans="1:12" x14ac:dyDescent="0.25">
      <c r="A18" s="15" t="s">
        <v>35</v>
      </c>
      <c r="B18" s="7" t="s">
        <v>14</v>
      </c>
      <c r="C18" s="61">
        <v>11961445</v>
      </c>
      <c r="D18" s="61"/>
      <c r="E18" s="45">
        <f t="shared" si="0"/>
        <v>-10.040539151773132</v>
      </c>
      <c r="F18" s="45">
        <f t="shared" si="1"/>
        <v>10.040539151773132</v>
      </c>
      <c r="G18" s="46" t="e">
        <f t="shared" si="2"/>
        <v>#DIV/0!</v>
      </c>
      <c r="H18" s="61">
        <v>339667</v>
      </c>
      <c r="I18" s="61"/>
      <c r="J18" s="12">
        <f t="shared" si="3"/>
        <v>-1.6653962925078911</v>
      </c>
      <c r="K18" s="12">
        <f t="shared" si="4"/>
        <v>1.6653962925078911</v>
      </c>
      <c r="L18" s="28" t="e">
        <f t="shared" si="5"/>
        <v>#DIV/0!</v>
      </c>
    </row>
    <row r="19" spans="1:12" x14ac:dyDescent="0.25">
      <c r="A19" s="15" t="s">
        <v>36</v>
      </c>
      <c r="B19" s="7" t="s">
        <v>3</v>
      </c>
      <c r="C19" s="61">
        <v>4011785</v>
      </c>
      <c r="D19" s="61"/>
      <c r="E19" s="45">
        <f t="shared" si="0"/>
        <v>-3.3675266124616363</v>
      </c>
      <c r="F19" s="45">
        <f t="shared" si="1"/>
        <v>3.3675266124616363</v>
      </c>
      <c r="G19" s="46" t="e">
        <f t="shared" si="2"/>
        <v>#DIV/0!</v>
      </c>
      <c r="H19" s="61">
        <v>0</v>
      </c>
      <c r="I19" s="61"/>
      <c r="J19" s="12">
        <f t="shared" si="3"/>
        <v>0</v>
      </c>
      <c r="K19" s="12">
        <f t="shared" si="4"/>
        <v>0</v>
      </c>
      <c r="L19" s="28" t="e">
        <f t="shared" si="5"/>
        <v>#DIV/0!</v>
      </c>
    </row>
    <row r="20" spans="1:12" x14ac:dyDescent="0.25">
      <c r="A20" s="15" t="s">
        <v>37</v>
      </c>
      <c r="B20" s="7" t="s">
        <v>23</v>
      </c>
      <c r="C20" s="61">
        <v>4551106</v>
      </c>
      <c r="D20" s="61"/>
      <c r="E20" s="45">
        <f t="shared" si="0"/>
        <v>-3.8202372687304593</v>
      </c>
      <c r="F20" s="45">
        <f t="shared" si="1"/>
        <v>3.8202372687304593</v>
      </c>
      <c r="G20" s="46" t="e">
        <f t="shared" si="2"/>
        <v>#DIV/0!</v>
      </c>
      <c r="H20" s="61">
        <v>0</v>
      </c>
      <c r="I20" s="61"/>
      <c r="J20" s="12">
        <f t="shared" si="3"/>
        <v>0</v>
      </c>
      <c r="K20" s="12">
        <f t="shared" si="4"/>
        <v>0</v>
      </c>
      <c r="L20" s="28" t="e">
        <f t="shared" si="5"/>
        <v>#DIV/0!</v>
      </c>
    </row>
    <row r="21" spans="1:12" x14ac:dyDescent="0.25">
      <c r="A21" s="15" t="s">
        <v>38</v>
      </c>
      <c r="B21" s="7" t="s">
        <v>4</v>
      </c>
      <c r="C21" s="61">
        <v>18948</v>
      </c>
      <c r="D21" s="61"/>
      <c r="E21" s="45">
        <f t="shared" si="0"/>
        <v>-1.5905113123690095E-2</v>
      </c>
      <c r="F21" s="45" t="s">
        <v>72</v>
      </c>
      <c r="G21" s="46" t="e">
        <f t="shared" ref="G21:G31" si="6">D21/D$37*100</f>
        <v>#DIV/0!</v>
      </c>
      <c r="H21" s="61">
        <v>0</v>
      </c>
      <c r="I21" s="61"/>
      <c r="J21" s="12">
        <f t="shared" si="3"/>
        <v>0</v>
      </c>
      <c r="K21" s="12">
        <f t="shared" si="4"/>
        <v>0</v>
      </c>
      <c r="L21" s="28" t="e">
        <f t="shared" si="5"/>
        <v>#DIV/0!</v>
      </c>
    </row>
    <row r="22" spans="1:12" x14ac:dyDescent="0.25">
      <c r="A22" s="15" t="s">
        <v>39</v>
      </c>
      <c r="B22" s="7" t="s">
        <v>16</v>
      </c>
      <c r="C22" s="61">
        <v>3379</v>
      </c>
      <c r="D22" s="61"/>
      <c r="E22" s="45">
        <f t="shared" si="0"/>
        <v>-2.8363614758786593E-3</v>
      </c>
      <c r="F22" s="45">
        <f t="shared" ref="F22:F27" si="7">C22/C$37*100</f>
        <v>2.8363614758786593E-3</v>
      </c>
      <c r="G22" s="46" t="e">
        <f t="shared" si="6"/>
        <v>#DIV/0!</v>
      </c>
      <c r="H22" s="61">
        <v>9059851</v>
      </c>
      <c r="I22" s="61"/>
      <c r="J22" s="12">
        <f t="shared" si="3"/>
        <v>-44.420689281189837</v>
      </c>
      <c r="K22" s="12">
        <f t="shared" si="4"/>
        <v>44.420689281189837</v>
      </c>
      <c r="L22" s="28" t="e">
        <f t="shared" si="5"/>
        <v>#DIV/0!</v>
      </c>
    </row>
    <row r="23" spans="1:12" x14ac:dyDescent="0.25">
      <c r="A23" s="15" t="s">
        <v>40</v>
      </c>
      <c r="B23" s="7" t="s">
        <v>17</v>
      </c>
      <c r="C23" s="61">
        <v>2000918</v>
      </c>
      <c r="D23" s="61"/>
      <c r="E23" s="45">
        <f t="shared" si="0"/>
        <v>-1.6795876684202946</v>
      </c>
      <c r="F23" s="45">
        <f t="shared" si="7"/>
        <v>1.6795876684202946</v>
      </c>
      <c r="G23" s="46" t="e">
        <f t="shared" si="6"/>
        <v>#DIV/0!</v>
      </c>
      <c r="H23" s="61">
        <v>0</v>
      </c>
      <c r="I23" s="61"/>
      <c r="J23" s="12">
        <f t="shared" si="3"/>
        <v>0</v>
      </c>
      <c r="K23" s="12">
        <f t="shared" si="4"/>
        <v>0</v>
      </c>
      <c r="L23" s="28" t="e">
        <f t="shared" si="5"/>
        <v>#DIV/0!</v>
      </c>
    </row>
    <row r="24" spans="1:12" x14ac:dyDescent="0.25">
      <c r="A24" s="15" t="s">
        <v>41</v>
      </c>
      <c r="B24" s="7" t="s">
        <v>18</v>
      </c>
      <c r="C24" s="61">
        <v>5584029</v>
      </c>
      <c r="D24" s="61"/>
      <c r="E24" s="45">
        <f t="shared" si="0"/>
        <v>-4.6872816619678108</v>
      </c>
      <c r="F24" s="45">
        <f t="shared" si="7"/>
        <v>4.6872816619678108</v>
      </c>
      <c r="G24" s="46" t="e">
        <f t="shared" si="6"/>
        <v>#DIV/0!</v>
      </c>
      <c r="H24" s="61">
        <v>0</v>
      </c>
      <c r="I24" s="61"/>
      <c r="J24" s="12">
        <f t="shared" si="3"/>
        <v>0</v>
      </c>
      <c r="K24" s="12">
        <f t="shared" si="4"/>
        <v>0</v>
      </c>
      <c r="L24" s="28" t="e">
        <f t="shared" si="5"/>
        <v>#DIV/0!</v>
      </c>
    </row>
    <row r="25" spans="1:12" x14ac:dyDescent="0.25">
      <c r="A25" s="15" t="s">
        <v>42</v>
      </c>
      <c r="B25" s="7" t="s">
        <v>19</v>
      </c>
      <c r="C25" s="61">
        <v>7953411</v>
      </c>
      <c r="D25" s="61"/>
      <c r="E25" s="45">
        <f t="shared" si="0"/>
        <v>-6.6761611607663713</v>
      </c>
      <c r="F25" s="45">
        <f t="shared" si="7"/>
        <v>6.6761611607663713</v>
      </c>
      <c r="G25" s="46" t="e">
        <f t="shared" si="6"/>
        <v>#DIV/0!</v>
      </c>
      <c r="H25" s="61">
        <v>0</v>
      </c>
      <c r="I25" s="61"/>
      <c r="J25" s="12">
        <f t="shared" si="3"/>
        <v>0</v>
      </c>
      <c r="K25" s="12">
        <f t="shared" si="4"/>
        <v>0</v>
      </c>
      <c r="L25" s="28" t="e">
        <f t="shared" si="5"/>
        <v>#DIV/0!</v>
      </c>
    </row>
    <row r="26" spans="1:12" x14ac:dyDescent="0.25">
      <c r="A26" s="15" t="s">
        <v>43</v>
      </c>
      <c r="B26" s="7" t="s">
        <v>11</v>
      </c>
      <c r="C26" s="61">
        <v>11088269</v>
      </c>
      <c r="D26" s="61"/>
      <c r="E26" s="45">
        <f t="shared" si="0"/>
        <v>-9.3075877554837501</v>
      </c>
      <c r="F26" s="45">
        <f t="shared" si="7"/>
        <v>9.3075877554837501</v>
      </c>
      <c r="G26" s="46" t="e">
        <f t="shared" si="6"/>
        <v>#DIV/0!</v>
      </c>
      <c r="H26" s="61">
        <v>0</v>
      </c>
      <c r="I26" s="61"/>
      <c r="J26" s="12">
        <f t="shared" si="3"/>
        <v>0</v>
      </c>
      <c r="K26" s="12">
        <f t="shared" si="4"/>
        <v>0</v>
      </c>
      <c r="L26" s="28" t="e">
        <f t="shared" si="5"/>
        <v>#DIV/0!</v>
      </c>
    </row>
    <row r="27" spans="1:12" x14ac:dyDescent="0.25">
      <c r="A27" s="15" t="s">
        <v>44</v>
      </c>
      <c r="B27" s="7" t="s">
        <v>15</v>
      </c>
      <c r="C27" s="61">
        <v>5068502</v>
      </c>
      <c r="D27" s="61"/>
      <c r="E27" s="45">
        <f t="shared" si="0"/>
        <v>-4.2545438926350805</v>
      </c>
      <c r="F27" s="45">
        <f t="shared" si="7"/>
        <v>4.2545438926350805</v>
      </c>
      <c r="G27" s="46" t="e">
        <f t="shared" si="6"/>
        <v>#DIV/0!</v>
      </c>
      <c r="H27" s="61">
        <v>0</v>
      </c>
      <c r="I27" s="61"/>
      <c r="J27" s="12">
        <f t="shared" si="3"/>
        <v>0</v>
      </c>
      <c r="K27" s="12">
        <f t="shared" si="4"/>
        <v>0</v>
      </c>
      <c r="L27" s="28" t="e">
        <f t="shared" si="5"/>
        <v>#DIV/0!</v>
      </c>
    </row>
    <row r="28" spans="1:12" x14ac:dyDescent="0.25">
      <c r="A28" s="15" t="s">
        <v>45</v>
      </c>
      <c r="B28" s="7" t="s">
        <v>66</v>
      </c>
      <c r="C28" s="61">
        <v>3457671</v>
      </c>
      <c r="D28" s="61"/>
      <c r="E28" s="45">
        <f t="shared" si="0"/>
        <v>-2.9023985855764547</v>
      </c>
      <c r="F28" s="45" t="s">
        <v>72</v>
      </c>
      <c r="G28" s="46" t="e">
        <f t="shared" si="6"/>
        <v>#DIV/0!</v>
      </c>
      <c r="H28" s="61">
        <v>0</v>
      </c>
      <c r="I28" s="61"/>
      <c r="J28" s="12">
        <f t="shared" si="3"/>
        <v>0</v>
      </c>
      <c r="K28" s="12">
        <f t="shared" si="4"/>
        <v>0</v>
      </c>
      <c r="L28" s="28" t="e">
        <f t="shared" si="5"/>
        <v>#DIV/0!</v>
      </c>
    </row>
    <row r="29" spans="1:12" x14ac:dyDescent="0.25">
      <c r="A29" s="15" t="s">
        <v>46</v>
      </c>
      <c r="B29" s="7" t="s">
        <v>22</v>
      </c>
      <c r="C29" s="61">
        <v>1858403</v>
      </c>
      <c r="D29" s="61"/>
      <c r="E29" s="45">
        <f t="shared" si="0"/>
        <v>-1.5599593595316155</v>
      </c>
      <c r="F29" s="45">
        <f>C29/C$37*100</f>
        <v>1.5599593595316155</v>
      </c>
      <c r="G29" s="46" t="e">
        <f t="shared" si="6"/>
        <v>#DIV/0!</v>
      </c>
      <c r="H29" s="61">
        <v>0</v>
      </c>
      <c r="I29" s="61"/>
      <c r="J29" s="12">
        <f t="shared" si="3"/>
        <v>0</v>
      </c>
      <c r="K29" s="12">
        <f t="shared" si="4"/>
        <v>0</v>
      </c>
      <c r="L29" s="28" t="e">
        <f t="shared" si="5"/>
        <v>#DIV/0!</v>
      </c>
    </row>
    <row r="30" spans="1:12" x14ac:dyDescent="0.25">
      <c r="A30" s="15" t="s">
        <v>47</v>
      </c>
      <c r="B30" s="7" t="s">
        <v>73</v>
      </c>
      <c r="C30" s="61">
        <v>1320766</v>
      </c>
      <c r="D30" s="61"/>
      <c r="E30" s="45">
        <f t="shared" si="0"/>
        <v>-1.1086622672537298</v>
      </c>
      <c r="F30" s="45">
        <f>C30/C$37*100</f>
        <v>1.1086622672537298</v>
      </c>
      <c r="G30" s="46" t="e">
        <f t="shared" si="6"/>
        <v>#DIV/0!</v>
      </c>
      <c r="H30" s="61">
        <v>0</v>
      </c>
      <c r="I30" s="61"/>
      <c r="J30" s="12">
        <f t="shared" si="3"/>
        <v>0</v>
      </c>
      <c r="K30" s="12">
        <f t="shared" si="4"/>
        <v>0</v>
      </c>
      <c r="L30" s="28" t="e">
        <f t="shared" si="5"/>
        <v>#DIV/0!</v>
      </c>
    </row>
    <row r="31" spans="1:12" x14ac:dyDescent="0.25">
      <c r="A31" s="15" t="s">
        <v>48</v>
      </c>
      <c r="B31" s="7" t="s">
        <v>20</v>
      </c>
      <c r="C31" s="61">
        <v>5541737</v>
      </c>
      <c r="D31" s="61"/>
      <c r="E31" s="45">
        <f t="shared" si="0"/>
        <v>-4.6517813957535878</v>
      </c>
      <c r="F31" s="45">
        <f>C31/C$37*100</f>
        <v>4.6517813957535878</v>
      </c>
      <c r="G31" s="46" t="e">
        <f t="shared" si="6"/>
        <v>#DIV/0!</v>
      </c>
      <c r="H31" s="61">
        <v>0</v>
      </c>
      <c r="I31" s="61"/>
      <c r="J31" s="12">
        <f t="shared" si="3"/>
        <v>0</v>
      </c>
      <c r="K31" s="12">
        <f t="shared" si="4"/>
        <v>0</v>
      </c>
      <c r="L31" s="28" t="e">
        <f t="shared" si="5"/>
        <v>#DIV/0!</v>
      </c>
    </row>
    <row r="32" spans="1:12" x14ac:dyDescent="0.25">
      <c r="A32" s="15" t="s">
        <v>49</v>
      </c>
      <c r="B32" s="7" t="s">
        <v>6</v>
      </c>
      <c r="C32" s="61">
        <v>0</v>
      </c>
      <c r="D32" s="61"/>
      <c r="E32" s="45"/>
      <c r="F32" s="45" t="s">
        <v>72</v>
      </c>
      <c r="G32" s="46" t="s">
        <v>72</v>
      </c>
      <c r="H32" s="61">
        <v>719841</v>
      </c>
      <c r="I32" s="61"/>
      <c r="J32" s="12">
        <f t="shared" si="3"/>
        <v>-3.5293994782983713</v>
      </c>
      <c r="K32" s="12">
        <f t="shared" si="4"/>
        <v>3.5293994782983713</v>
      </c>
      <c r="L32" s="28" t="e">
        <f t="shared" si="5"/>
        <v>#DIV/0!</v>
      </c>
    </row>
    <row r="33" spans="1:12" x14ac:dyDescent="0.25">
      <c r="A33" s="15" t="s">
        <v>50</v>
      </c>
      <c r="B33" s="7" t="s">
        <v>7</v>
      </c>
      <c r="C33" s="61">
        <v>2371787</v>
      </c>
      <c r="D33" s="61"/>
      <c r="E33" s="45">
        <f>IFERROR((D33-C33)/C$37*100, "-")</f>
        <v>-1.9908982763509375</v>
      </c>
      <c r="F33" s="45">
        <f>C33/C$37*100</f>
        <v>1.9908982763509375</v>
      </c>
      <c r="G33" s="46" t="e">
        <f>D33/D$37*100</f>
        <v>#DIV/0!</v>
      </c>
      <c r="H33" s="61">
        <v>4572198</v>
      </c>
      <c r="I33" s="61"/>
      <c r="J33" s="12">
        <f t="shared" si="3"/>
        <v>-22.417607827113013</v>
      </c>
      <c r="K33" s="12">
        <f t="shared" si="4"/>
        <v>22.417607827113013</v>
      </c>
      <c r="L33" s="28" t="e">
        <f t="shared" si="5"/>
        <v>#DIV/0!</v>
      </c>
    </row>
    <row r="34" spans="1:12" x14ac:dyDescent="0.25">
      <c r="A34" s="15" t="s">
        <v>51</v>
      </c>
      <c r="B34" s="7" t="s">
        <v>8</v>
      </c>
      <c r="C34" s="61">
        <v>0</v>
      </c>
      <c r="D34" s="61"/>
      <c r="E34" s="45">
        <f>IFERROR((D34-C34)/C$37*100, "-")</f>
        <v>0</v>
      </c>
      <c r="F34" s="45">
        <f>C34/C$37*100</f>
        <v>0</v>
      </c>
      <c r="G34" s="46" t="s">
        <v>72</v>
      </c>
      <c r="H34" s="61">
        <v>0</v>
      </c>
      <c r="I34" s="61"/>
      <c r="J34" s="12">
        <f t="shared" si="3"/>
        <v>0</v>
      </c>
      <c r="K34" s="12">
        <f t="shared" si="4"/>
        <v>0</v>
      </c>
      <c r="L34" s="28" t="e">
        <f t="shared" si="5"/>
        <v>#DIV/0!</v>
      </c>
    </row>
    <row r="35" spans="1:12" x14ac:dyDescent="0.25">
      <c r="A35" s="15" t="s">
        <v>52</v>
      </c>
      <c r="B35" s="7" t="s">
        <v>68</v>
      </c>
      <c r="C35" s="61">
        <v>77369</v>
      </c>
      <c r="D35" s="61"/>
      <c r="E35" s="45">
        <f>IFERROR((D35-C35)/C$37*100, "-")</f>
        <v>-6.4944199771309857E-2</v>
      </c>
      <c r="F35" s="45">
        <f>C35/C$37*100</f>
        <v>6.4944199771309857E-2</v>
      </c>
      <c r="G35" s="46" t="e">
        <f>D35/D$37*100</f>
        <v>#DIV/0!</v>
      </c>
      <c r="H35" s="61">
        <v>4223449</v>
      </c>
      <c r="I35" s="61"/>
      <c r="J35" s="12">
        <f t="shared" si="3"/>
        <v>-20.707682248190611</v>
      </c>
      <c r="K35" s="12">
        <f t="shared" si="4"/>
        <v>20.707682248190611</v>
      </c>
      <c r="L35" s="28" t="e">
        <f t="shared" si="5"/>
        <v>#DIV/0!</v>
      </c>
    </row>
    <row r="36" spans="1:12" x14ac:dyDescent="0.25">
      <c r="A36" s="15" t="s">
        <v>53</v>
      </c>
      <c r="B36" s="7" t="s">
        <v>25</v>
      </c>
      <c r="C36" s="61">
        <v>14447543</v>
      </c>
      <c r="D36" s="61"/>
      <c r="E36" s="45">
        <f>IFERROR((D36-C36)/C$37*100, "-")</f>
        <v>-12.127391058390174</v>
      </c>
      <c r="F36" s="45">
        <f>C36/C$37*100</f>
        <v>12.127391058390174</v>
      </c>
      <c r="G36" s="46" t="e">
        <f>D36/D$37*100</f>
        <v>#DIV/0!</v>
      </c>
      <c r="H36" s="61">
        <v>1379484</v>
      </c>
      <c r="I36" s="61"/>
      <c r="J36" s="12">
        <f t="shared" si="3"/>
        <v>-6.7636465690630994</v>
      </c>
      <c r="K36" s="12">
        <f t="shared" si="4"/>
        <v>6.7636465690630994</v>
      </c>
      <c r="L36" s="28" t="e">
        <f t="shared" si="5"/>
        <v>#DIV/0!</v>
      </c>
    </row>
    <row r="37" spans="1:12" x14ac:dyDescent="0.25">
      <c r="A37" s="3"/>
      <c r="B37" s="4" t="s">
        <v>56</v>
      </c>
      <c r="C37" s="10">
        <f>SUM(C10:C36)</f>
        <v>119131501</v>
      </c>
      <c r="D37" s="10">
        <f>SUM(D10:D36)</f>
        <v>0</v>
      </c>
      <c r="E37" s="5">
        <f>(D37-C37)/C37*100</f>
        <v>-100</v>
      </c>
      <c r="F37" s="58">
        <f>SUM(F10:F36)</f>
        <v>97.081696301299857</v>
      </c>
      <c r="G37" s="58" t="e">
        <f>SUM(G10:G36)</f>
        <v>#DIV/0!</v>
      </c>
      <c r="H37" s="10">
        <f>SUM(H10:H36)</f>
        <v>20395566</v>
      </c>
      <c r="I37" s="10">
        <f>SUM(I10:I36)</f>
        <v>0</v>
      </c>
      <c r="J37" s="5">
        <f>(I37-H37)/H37*100</f>
        <v>-100</v>
      </c>
      <c r="K37" s="58">
        <f>SUM(K10:K36)</f>
        <v>100</v>
      </c>
      <c r="L37" s="59" t="e">
        <f>SUM(L10:L36)</f>
        <v>#DIV/0!</v>
      </c>
    </row>
    <row r="38" spans="1:12" x14ac:dyDescent="0.25">
      <c r="C38" s="32"/>
      <c r="D38" s="32"/>
      <c r="E38" s="32"/>
      <c r="F38" s="32"/>
      <c r="G38" s="32"/>
      <c r="H38" s="32"/>
      <c r="I38" s="32"/>
      <c r="J38" s="32"/>
      <c r="K38" s="32"/>
      <c r="L38" s="32"/>
    </row>
    <row r="39" spans="1:12" x14ac:dyDescent="0.25">
      <c r="G39" s="48"/>
    </row>
    <row r="40" spans="1:12" x14ac:dyDescent="0.25">
      <c r="B40" s="49" t="s">
        <v>70</v>
      </c>
    </row>
    <row r="41" spans="1:12" x14ac:dyDescent="0.25">
      <c r="C41" s="9"/>
      <c r="D41" s="9"/>
      <c r="E41" s="6"/>
      <c r="F41" s="6"/>
      <c r="H41" s="9"/>
      <c r="I41" s="9"/>
    </row>
    <row r="42" spans="1:12" x14ac:dyDescent="0.25">
      <c r="C42" s="6"/>
      <c r="D42" s="6"/>
      <c r="E42" s="6"/>
      <c r="F42" s="6"/>
      <c r="H42" s="6"/>
      <c r="I42" s="6"/>
    </row>
    <row r="43" spans="1:12" x14ac:dyDescent="0.25">
      <c r="C43" s="37"/>
      <c r="D43" s="37"/>
      <c r="E43" s="6"/>
      <c r="F43" s="6"/>
      <c r="G43" s="6"/>
      <c r="H43" s="37"/>
      <c r="I43" s="37"/>
    </row>
    <row r="44" spans="1:12" x14ac:dyDescent="0.25">
      <c r="C44" s="6"/>
      <c r="D44" s="57"/>
      <c r="E44" s="6"/>
      <c r="F44" s="37"/>
      <c r="G44" s="56"/>
      <c r="H44" s="6"/>
      <c r="I44" s="9"/>
    </row>
    <row r="45" spans="1:12" x14ac:dyDescent="0.25">
      <c r="C45" s="38"/>
      <c r="D45" s="38"/>
      <c r="E45" s="6"/>
      <c r="F45" s="6"/>
    </row>
    <row r="47" spans="1:12" x14ac:dyDescent="0.25">
      <c r="D47" s="51"/>
    </row>
    <row r="48" spans="1:12" x14ac:dyDescent="0.25">
      <c r="C48" s="51"/>
      <c r="D48" s="51"/>
    </row>
    <row r="54" spans="2:3" x14ac:dyDescent="0.25">
      <c r="B54" s="18"/>
      <c r="C54" s="18"/>
    </row>
    <row r="55" spans="2:3" x14ac:dyDescent="0.25">
      <c r="B55" s="18"/>
      <c r="C55" s="18"/>
    </row>
    <row r="56" spans="2:3" x14ac:dyDescent="0.25">
      <c r="B56" s="18"/>
      <c r="C56" s="18"/>
    </row>
    <row r="57" spans="2:3" x14ac:dyDescent="0.25">
      <c r="B57" s="18"/>
      <c r="C57" s="18"/>
    </row>
    <row r="58" spans="2:3" x14ac:dyDescent="0.25">
      <c r="B58" s="18"/>
      <c r="C58" s="18"/>
    </row>
    <row r="59" spans="2:3" x14ac:dyDescent="0.25">
      <c r="B59" s="18"/>
      <c r="C59" s="18"/>
    </row>
    <row r="60" spans="2:3" x14ac:dyDescent="0.25">
      <c r="B60" s="18"/>
      <c r="C60" s="18"/>
    </row>
    <row r="61" spans="2:3" x14ac:dyDescent="0.25">
      <c r="B61" s="18"/>
      <c r="C61" s="18"/>
    </row>
    <row r="62" spans="2:3" x14ac:dyDescent="0.25">
      <c r="B62" s="18"/>
      <c r="C62" s="18"/>
    </row>
    <row r="63" spans="2:3" x14ac:dyDescent="0.25">
      <c r="B63" s="18"/>
      <c r="C63" s="18"/>
    </row>
    <row r="64" spans="2:3" x14ac:dyDescent="0.25">
      <c r="B64" s="18"/>
      <c r="C64" s="18"/>
    </row>
    <row r="65" spans="2:3" x14ac:dyDescent="0.25">
      <c r="B65" s="18"/>
      <c r="C65" s="18"/>
    </row>
    <row r="66" spans="2:3" x14ac:dyDescent="0.25">
      <c r="B66" s="18"/>
      <c r="C66" s="18"/>
    </row>
    <row r="67" spans="2:3" x14ac:dyDescent="0.25">
      <c r="B67" s="6"/>
      <c r="C67" s="6"/>
    </row>
    <row r="68" spans="2:3" x14ac:dyDescent="0.25">
      <c r="B68" s="18"/>
      <c r="C68" s="18"/>
    </row>
  </sheetData>
  <mergeCells count="10">
    <mergeCell ref="A7:A9"/>
    <mergeCell ref="B7:B9"/>
    <mergeCell ref="C7:G7"/>
    <mergeCell ref="H7:L7"/>
    <mergeCell ref="C8:D8"/>
    <mergeCell ref="E8:E9"/>
    <mergeCell ref="F8:G8"/>
    <mergeCell ref="H8:I8"/>
    <mergeCell ref="J8:J9"/>
    <mergeCell ref="K8:L8"/>
  </mergeCells>
  <dataValidations count="1">
    <dataValidation type="decimal" allowBlank="1" showInputMessage="1" showErrorMessage="1" errorTitle="Microsoft Excel" error="Neočekivana vrsta podatka!_x000a_Mollimo unesite broj." sqref="D45:F45 H41:I42 H44:I44 C44:C45 C41:D42 H23:I35 F43:G43 H10:I17 D44:E44 E41:E43 F41:F42 H19:I21" xr:uid="{00000000-0002-0000-0400-000000000000}">
      <formula1>-100000000000</formula1>
      <formula2>100000000000</formula2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scale="70" orientation="landscape" r:id="rId1"/>
  <headerFooter>
    <oddHeader>&amp;L&amp;G&amp;CStatistika tržišta osiguranja&amp;RPolugodišnji izvještaj</oddHeader>
    <oddFooter>&amp;CU izvještaj su uključeni podaci zaključno sa 30.06.2020. godine.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BiH</vt:lpstr>
      <vt:lpstr>FBiH</vt:lpstr>
      <vt:lpstr>Teritorija FBiH</vt:lpstr>
      <vt:lpstr>RS</vt:lpstr>
      <vt:lpstr>Teritorija RS</vt:lpstr>
      <vt:lpstr>BiH!Podrucje_ispisa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2023-04-25T13:02:47Z</cp:lastPrinted>
  <dcterms:created xsi:type="dcterms:W3CDTF">2018-01-08T12:56:16Z</dcterms:created>
  <dcterms:modified xsi:type="dcterms:W3CDTF">2024-05-23T08:21:26Z</dcterms:modified>
</cp:coreProperties>
</file>