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1" i="6" l="1"/>
  <c r="H11" i="6"/>
  <c r="I17" i="6" l="1"/>
  <c r="H17" i="6"/>
  <c r="I27" i="5"/>
  <c r="H27" i="5"/>
  <c r="H27" i="6" l="1"/>
  <c r="H11" i="5" l="1"/>
  <c r="D24" i="6" l="1"/>
  <c r="H20" i="6" l="1"/>
  <c r="H19" i="6"/>
  <c r="H17" i="5"/>
  <c r="H10" i="5"/>
  <c r="H25" i="6" l="1"/>
  <c r="D25" i="4"/>
  <c r="D28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H11" i="4"/>
  <c r="H27" i="4"/>
  <c r="H10" i="4"/>
  <c r="F28" i="4"/>
  <c r="F24" i="4"/>
  <c r="F29" i="4" l="1"/>
  <c r="F28" i="6"/>
  <c r="H23" i="6" l="1"/>
  <c r="H26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9" i="6"/>
  <c r="H6" i="4"/>
  <c r="F24" i="5"/>
  <c r="E27" i="6" l="1"/>
  <c r="E25" i="6"/>
  <c r="E26" i="6"/>
  <c r="H7" i="6"/>
  <c r="H8" i="6"/>
  <c r="H12" i="6"/>
  <c r="H13" i="6"/>
  <c r="H14" i="6"/>
  <c r="H15" i="6"/>
  <c r="H16" i="6"/>
  <c r="H18" i="6"/>
  <c r="H21" i="6"/>
  <c r="F24" i="6"/>
  <c r="E28" i="6" l="1"/>
  <c r="F29" i="6"/>
  <c r="G27" i="6" s="1"/>
  <c r="I27" i="6" s="1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I11" i="5" s="1"/>
  <c r="G13" i="5"/>
  <c r="G15" i="5"/>
  <c r="I15" i="5" s="1"/>
  <c r="G17" i="5"/>
  <c r="I17" i="5" s="1"/>
  <c r="G19" i="5"/>
  <c r="I19" i="5" s="1"/>
  <c r="G21" i="5"/>
  <c r="G23" i="5"/>
  <c r="G8" i="5"/>
  <c r="G10" i="5"/>
  <c r="I10" i="5" s="1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I27" i="4" s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I19" i="6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<sst xmlns="http://schemas.openxmlformats.org/spreadsheetml/2006/main" count="170" uniqueCount="55">
  <si>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</si>
  <si>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</si>
  <si>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</si>
  <si>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</si>
  <si>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</si>
  <si>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</si>
  <si>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</si>
  <si>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</si>
  <si>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</si>
  <si>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</si>
  <si>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</si>
  <si>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</si>
  <si>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</si>
  <si>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</si>
  <si>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</si>
  <si>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</si>
  <si>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</si>
  <si>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</si>
  <si>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</si>
  <si>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</si>
  <si>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</si>
  <si>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</si>
  <si>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</si>
  <si>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</si>
  <si>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</si>
  <si>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</si>
  <si>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</si>
  <si>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</si>
  <si>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 2015.*</t>
  </si>
  <si>
    <t>VII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</si>
  <si>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</si>
  <si>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</si>
  <si>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</si>
  <si>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</si>
  <si>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</si>
  <si>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*Podatci se odnose na razdoblje od 01.01. do 31.07.2015. godine.</t>
  </si>
  <si>
    <t>**Podatci se odnose na razdoblje od 01.01. do 31.07.2016. godine.</t>
  </si>
  <si>
    <t>Promjena u udjelu</t>
  </si>
  <si>
    <t>Premije po skupinama/vrstama osiguranja u BiH (u KM) za srpanj 2015. i 2016. godine</t>
  </si>
  <si>
    <t>Premije po skupinama/vrstama osiguranja u FBiH (u KM) za srpanj 2015. i 2016. godine</t>
  </si>
  <si>
    <t>Premije po skupinama/vrstama osiguranja u RS (u KM) za srpanj 2015. i 2016.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</si>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</sst>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&quot;-&quot;??\ [$€]_-;_-@_-"/>
    <numFmt numFmtId="165" formatCode="_(* #,##0.00_);_(* \(#,##0.00\);_(* &quot;-&quot;??_);_(@_)"/>
    <numFmt numFmtId="166" formatCode="0.0%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8"/>
      <name val="Bookman Old Style"/>
      <family val="1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8" fillId="0" borderId="0"/>
    <xf numFmtId="0" fontId="7" fillId="0" borderId="0"/>
    <xf numFmtId="0" fontId="48" fillId="0" borderId="0"/>
    <xf numFmtId="0" fontId="7" fillId="0" borderId="0"/>
    <xf numFmtId="0" fontId="48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30" fillId="0" borderId="0" xfId="197" applyFont="1"/>
    <xf numFmtId="0" fontId="32" fillId="0" borderId="0" xfId="197" applyFont="1"/>
    <xf numFmtId="0" fontId="31" fillId="0" borderId="0" xfId="197" applyFont="1"/>
    <xf numFmtId="0" fontId="30" fillId="0" borderId="0" xfId="197" applyFont="1" applyBorder="1"/>
    <xf numFmtId="0" fontId="33" fillId="0" borderId="0" xfId="197" applyFont="1" applyFill="1" applyBorder="1"/>
    <xf numFmtId="3" fontId="31" fillId="0" borderId="0" xfId="197" applyNumberFormat="1" applyFont="1" applyBorder="1" applyAlignment="1">
      <alignment horizontal="right"/>
    </xf>
    <xf numFmtId="3" fontId="30" fillId="0" borderId="0" xfId="197" applyNumberFormat="1" applyFont="1" applyBorder="1"/>
    <xf numFmtId="3" fontId="34" fillId="0" borderId="0" xfId="197" applyNumberFormat="1" applyFont="1" applyBorder="1" applyAlignment="1">
      <alignment horizontal="right"/>
    </xf>
    <xf numFmtId="3" fontId="30" fillId="0" borderId="0" xfId="197" applyNumberFormat="1" applyFont="1"/>
    <xf numFmtId="0" fontId="30" fillId="0" borderId="0" xfId="197" applyFont="1" applyBorder="1" applyAlignment="1">
      <alignment horizontal="justify"/>
    </xf>
    <xf numFmtId="0" fontId="31" fillId="0" borderId="0" xfId="197" applyFont="1" applyBorder="1" applyAlignment="1">
      <alignment horizontal="left" wrapText="1"/>
    </xf>
    <xf numFmtId="0" fontId="31" fillId="0" borderId="0" xfId="197" applyFont="1" applyBorder="1" applyAlignment="1">
      <alignment horizontal="right" wrapText="1"/>
    </xf>
    <xf numFmtId="0" fontId="30" fillId="0" borderId="0" xfId="197" applyFont="1" applyAlignment="1">
      <alignment wrapText="1"/>
    </xf>
    <xf numFmtId="0" fontId="30" fillId="0" borderId="0" xfId="197" applyFont="1" applyBorder="1" applyAlignment="1"/>
    <xf numFmtId="0" fontId="31" fillId="0" borderId="0" xfId="197" applyFont="1" applyBorder="1" applyAlignment="1">
      <alignment wrapText="1"/>
    </xf>
    <xf numFmtId="0" fontId="31" fillId="0" borderId="0" xfId="197" applyFont="1" applyBorder="1" applyAlignment="1"/>
    <xf numFmtId="0" fontId="39" fillId="0" borderId="11" xfId="197" applyFont="1" applyBorder="1" applyAlignment="1">
      <alignment horizontal="right" vertical="center"/>
    </xf>
    <xf numFmtId="0" fontId="41" fillId="0" borderId="10" xfId="197" applyFont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0" fontId="39" fillId="0" borderId="10" xfId="197" applyFont="1" applyBorder="1" applyAlignment="1">
      <alignment horizontal="left" vertical="center" wrapText="1"/>
    </xf>
    <xf numFmtId="0" fontId="39" fillId="0" borderId="10" xfId="197" applyFont="1" applyFill="1" applyBorder="1" applyAlignment="1">
      <alignment horizontal="left" vertical="center" wrapText="1"/>
    </xf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0" fontId="36" fillId="24" borderId="11" xfId="197" applyFont="1" applyFill="1" applyBorder="1" applyAlignment="1">
      <alignment horizontal="right" vertical="center"/>
    </xf>
    <xf numFmtId="0" fontId="36" fillId="24" borderId="10" xfId="197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8" fillId="24" borderId="13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38" fillId="24" borderId="13" xfId="197" applyNumberFormat="1" applyFont="1" applyFill="1" applyBorder="1" applyAlignment="1">
      <alignment vertical="center" wrapText="1"/>
    </xf>
    <xf numFmtId="0" fontId="36" fillId="25" borderId="15" xfId="197" applyFont="1" applyFill="1" applyBorder="1" applyAlignment="1">
      <alignment horizontal="justify" vertical="center"/>
    </xf>
    <xf numFmtId="0" fontId="36" fillId="25" borderId="12" xfId="197" applyFont="1" applyFill="1" applyBorder="1" applyAlignment="1">
      <alignment horizontal="right" vertical="center" wrapText="1"/>
    </xf>
    <xf numFmtId="10" fontId="38" fillId="25" borderId="12" xfId="197" applyNumberFormat="1" applyFont="1" applyFill="1" applyBorder="1" applyAlignment="1">
      <alignment vertical="center" wrapText="1"/>
    </xf>
    <xf numFmtId="10" fontId="38" fillId="25" borderId="14" xfId="197" applyNumberFormat="1" applyFont="1" applyFill="1" applyBorder="1" applyAlignment="1">
      <alignment vertical="center" wrapText="1"/>
    </xf>
    <xf numFmtId="0" fontId="36" fillId="25" borderId="15" xfId="197" applyFont="1" applyFill="1" applyBorder="1" applyAlignment="1">
      <alignment horizontal="right" vertical="center"/>
    </xf>
    <xf numFmtId="4" fontId="30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3" fontId="44" fillId="0" borderId="0" xfId="0" applyNumberFormat="1" applyFont="1" applyFill="1" applyBorder="1"/>
    <xf numFmtId="10" fontId="39" fillId="0" borderId="24" xfId="197" applyNumberFormat="1" applyFont="1" applyBorder="1" applyAlignment="1">
      <alignment horizontal="right" vertical="center" wrapText="1"/>
    </xf>
    <xf numFmtId="0" fontId="31" fillId="0" borderId="0" xfId="197" applyFont="1" applyBorder="1"/>
    <xf numFmtId="4" fontId="49" fillId="0" borderId="0" xfId="205" applyNumberFormat="1" applyFont="1" applyBorder="1" applyAlignment="1"/>
    <xf numFmtId="9" fontId="36" fillId="25" borderId="12" xfId="197" applyNumberFormat="1" applyFont="1" applyFill="1" applyBorder="1" applyAlignment="1">
      <alignment vertical="center"/>
    </xf>
    <xf numFmtId="9" fontId="36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3" fontId="52" fillId="0" borderId="0" xfId="197" applyNumberFormat="1" applyFont="1"/>
    <xf numFmtId="1" fontId="30" fillId="0" borderId="0" xfId="197" applyNumberFormat="1" applyFont="1" applyBorder="1"/>
    <xf numFmtId="1" fontId="52" fillId="0" borderId="0" xfId="197" applyNumberFormat="1" applyFont="1" applyBorder="1"/>
    <xf numFmtId="0" fontId="53" fillId="0" borderId="0" xfId="211" applyFont="1" applyFill="1" applyBorder="1" applyAlignment="1" applyProtection="1">
      <alignment horizontal="left" wrapText="1"/>
    </xf>
    <xf numFmtId="3" fontId="49" fillId="0" borderId="0" xfId="211" applyNumberFormat="1" applyFont="1" applyFill="1" applyBorder="1" applyAlignment="1" applyProtection="1">
      <alignment horizontal="right"/>
    </xf>
    <xf numFmtId="3" fontId="54" fillId="0" borderId="0" xfId="197" applyNumberFormat="1" applyFont="1" applyFill="1" applyBorder="1"/>
    <xf numFmtId="0" fontId="30" fillId="0" borderId="0" xfId="197" applyFont="1" applyFill="1" applyBorder="1"/>
    <xf numFmtId="4" fontId="49" fillId="0" borderId="0" xfId="205" applyNumberFormat="1" applyFont="1" applyFill="1" applyBorder="1" applyAlignment="1"/>
    <xf numFmtId="0" fontId="53" fillId="0" borderId="0" xfId="211" applyFont="1" applyFill="1" applyBorder="1" applyAlignment="1" applyProtection="1">
      <alignment wrapText="1"/>
    </xf>
    <xf numFmtId="3" fontId="30" fillId="0" borderId="0" xfId="197" applyNumberFormat="1" applyFont="1" applyFill="1" applyBorder="1"/>
    <xf numFmtId="3" fontId="52" fillId="0" borderId="0" xfId="197" applyNumberFormat="1" applyFont="1" applyFill="1" applyBorder="1"/>
    <xf numFmtId="3" fontId="49" fillId="0" borderId="0" xfId="205" applyNumberFormat="1" applyFont="1" applyFill="1" applyBorder="1" applyAlignment="1"/>
    <xf numFmtId="0" fontId="36" fillId="25" borderId="23" xfId="197" applyFont="1" applyFill="1" applyBorder="1" applyAlignment="1">
      <alignment horizontal="center" vertical="center" wrapText="1"/>
    </xf>
    <xf numFmtId="0" fontId="36" fillId="25" borderId="22" xfId="197" applyFont="1" applyFill="1" applyBorder="1" applyAlignment="1">
      <alignment horizontal="center" vertical="center" wrapText="1"/>
    </xf>
    <xf numFmtId="0" fontId="56" fillId="0" borderId="0" xfId="197" applyFont="1"/>
    <xf numFmtId="0" fontId="0" fillId="0" borderId="0" xfId="0" applyAlignment="1">
      <alignment horizontal="center"/>
    </xf>
    <xf numFmtId="10" fontId="50" fillId="0" borderId="10" xfId="197" applyNumberFormat="1" applyFont="1" applyFill="1" applyBorder="1" applyAlignment="1">
      <alignment horizontal="right" vertical="center"/>
    </xf>
    <xf numFmtId="10" fontId="58" fillId="0" borderId="10" xfId="197" applyNumberFormat="1" applyFont="1" applyBorder="1" applyAlignment="1">
      <alignment vertical="center" wrapText="1"/>
    </xf>
    <xf numFmtId="10" fontId="58" fillId="0" borderId="13" xfId="197" applyNumberFormat="1" applyFont="1" applyBorder="1" applyAlignment="1">
      <alignment vertical="center" wrapText="1"/>
    </xf>
    <xf numFmtId="10" fontId="58" fillId="0" borderId="10" xfId="197" applyNumberFormat="1" applyFont="1" applyBorder="1" applyAlignment="1">
      <alignment horizontal="right" vertical="center" wrapText="1"/>
    </xf>
    <xf numFmtId="10" fontId="58" fillId="0" borderId="13" xfId="197" applyNumberFormat="1" applyFont="1" applyBorder="1" applyAlignment="1">
      <alignment horizontal="right" vertical="center" wrapText="1"/>
    </xf>
    <xf numFmtId="0" fontId="51" fillId="24" borderId="11" xfId="197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10" fontId="57" fillId="24" borderId="10" xfId="197" applyNumberFormat="1" applyFont="1" applyFill="1" applyBorder="1" applyAlignment="1">
      <alignment vertical="center" wrapText="1"/>
    </xf>
    <xf numFmtId="10" fontId="57" fillId="24" borderId="13" xfId="197" applyNumberFormat="1" applyFont="1" applyFill="1" applyBorder="1" applyAlignment="1">
      <alignment vertical="center" wrapText="1"/>
    </xf>
    <xf numFmtId="0" fontId="50" fillId="0" borderId="11" xfId="197" applyFont="1" applyBorder="1" applyAlignment="1">
      <alignment horizontal="right" vertical="center"/>
    </xf>
    <xf numFmtId="0" fontId="51" fillId="25" borderId="15" xfId="197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10" fontId="57" fillId="25" borderId="12" xfId="197" applyNumberFormat="1" applyFont="1" applyFill="1" applyBorder="1" applyAlignment="1">
      <alignment vertical="center" wrapText="1"/>
    </xf>
    <xf numFmtId="10" fontId="57" fillId="25" borderId="14" xfId="197" applyNumberFormat="1" applyFont="1" applyFill="1" applyBorder="1" applyAlignment="1">
      <alignment vertical="center" wrapText="1"/>
    </xf>
    <xf numFmtId="0" fontId="47" fillId="0" borderId="0" xfId="197" applyFont="1" applyBorder="1" applyAlignment="1">
      <alignment vertical="center"/>
    </xf>
    <xf numFmtId="0" fontId="0" fillId="0" borderId="0" xfId="0" applyAlignment="1">
      <alignment vertical="center"/>
    </xf>
    <xf numFmtId="0" fontId="47" fillId="0" borderId="0" xfId="197" applyFont="1" applyAlignment="1">
      <alignment vertical="center"/>
    </xf>
    <xf numFmtId="0" fontId="30" fillId="0" borderId="0" xfId="197" applyFont="1" applyAlignment="1">
      <alignment vertical="center"/>
    </xf>
    <xf numFmtId="3" fontId="59" fillId="0" borderId="0" xfId="197" applyNumberFormat="1" applyFont="1" applyBorder="1" applyAlignment="1">
      <alignment horizontal="right"/>
    </xf>
    <xf numFmtId="3" fontId="43" fillId="0" borderId="0" xfId="0" applyNumberFormat="1" applyFont="1"/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4" fontId="49" fillId="0" borderId="0" xfId="211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35" fillId="0" borderId="0" xfId="197" applyFont="1" applyFill="1" applyBorder="1"/>
    <xf numFmtId="4" fontId="49" fillId="0" borderId="0" xfId="211" applyNumberFormat="1" applyFont="1" applyBorder="1" applyAlignment="1" applyProtection="1">
      <alignment horizontal="right"/>
      <protection locked="0"/>
    </xf>
    <xf numFmtId="4" fontId="49" fillId="0" borderId="0" xfId="211" applyNumberFormat="1" applyFont="1" applyBorder="1" applyAlignment="1" applyProtection="1">
      <alignment horizontal="right"/>
    </xf>
    <xf numFmtId="4" fontId="30" fillId="0" borderId="0" xfId="197" applyNumberFormat="1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9" fontId="51" fillId="25" borderId="12" xfId="197" applyNumberFormat="1" applyFont="1" applyFill="1" applyBorder="1" applyAlignment="1">
      <alignment vertical="center"/>
    </xf>
    <xf numFmtId="4" fontId="0" fillId="0" borderId="0" xfId="0" applyNumberFormat="1" applyFill="1" applyBorder="1"/>
    <xf numFmtId="4" fontId="61" fillId="0" borderId="0" xfId="211" applyNumberFormat="1" applyFont="1" applyFill="1" applyBorder="1" applyAlignment="1" applyProtection="1">
      <alignment horizontal="right"/>
      <protection locked="0"/>
    </xf>
    <xf numFmtId="3" fontId="50" fillId="0" borderId="0" xfId="205" applyNumberFormat="1" applyFont="1" applyFill="1" applyBorder="1"/>
    <xf numFmtId="4" fontId="61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 applyAlignment="1">
      <alignment horizontal="right" vertical="center"/>
    </xf>
    <xf numFmtId="4" fontId="62" fillId="0" borderId="0" xfId="0" applyNumberFormat="1" applyFont="1" applyFill="1" applyBorder="1"/>
    <xf numFmtId="3" fontId="60" fillId="0" borderId="0" xfId="0" applyNumberFormat="1" applyFont="1" applyFill="1" applyBorder="1" applyAlignment="1">
      <alignment vertical="center"/>
    </xf>
    <xf numFmtId="4" fontId="49" fillId="0" borderId="0" xfId="205" applyNumberFormat="1" applyFont="1" applyFill="1" applyBorder="1" applyAlignment="1">
      <alignment horizontal="right" wrapText="1"/>
    </xf>
    <xf numFmtId="4" fontId="61" fillId="0" borderId="0" xfId="205" applyNumberFormat="1" applyFont="1" applyFill="1" applyBorder="1" applyAlignment="1"/>
    <xf numFmtId="4" fontId="49" fillId="0" borderId="0" xfId="205" applyNumberFormat="1" applyFont="1" applyFill="1" applyBorder="1" applyAlignment="1">
      <alignment horizontal="right"/>
    </xf>
    <xf numFmtId="3" fontId="50" fillId="0" borderId="0" xfId="0" applyNumberFormat="1" applyFont="1" applyFill="1" applyBorder="1"/>
    <xf numFmtId="3" fontId="51" fillId="0" borderId="0" xfId="197" applyNumberFormat="1" applyFont="1" applyFill="1" applyBorder="1" applyAlignment="1">
      <alignment horizontal="right" vertical="center" wrapText="1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3" fontId="60" fillId="0" borderId="10" xfId="0" applyNumberFormat="1" applyFont="1" applyBorder="1" applyAlignment="1">
      <alignment vertical="center"/>
    </xf>
    <xf numFmtId="3" fontId="50" fillId="0" borderId="10" xfId="205" applyNumberFormat="1" applyFont="1" applyBorder="1"/>
    <xf numFmtId="3" fontId="51" fillId="25" borderId="12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9" fontId="40" fillId="0" borderId="10" xfId="197" applyNumberFormat="1" applyFont="1" applyBorder="1" applyAlignment="1">
      <alignment vertical="center" wrapText="1"/>
    </xf>
    <xf numFmtId="9" fontId="40" fillId="0" borderId="13" xfId="197" applyNumberFormat="1" applyFont="1" applyBorder="1" applyAlignment="1">
      <alignment vertical="center" wrapText="1"/>
    </xf>
    <xf numFmtId="166" fontId="58" fillId="0" borderId="10" xfId="197" applyNumberFormat="1" applyFont="1" applyBorder="1" applyAlignment="1">
      <alignment vertical="center" wrapText="1"/>
    </xf>
    <xf numFmtId="9" fontId="58" fillId="0" borderId="10" xfId="197" applyNumberFormat="1" applyFont="1" applyBorder="1" applyAlignment="1">
      <alignment vertical="center" wrapText="1"/>
    </xf>
    <xf numFmtId="9" fontId="58" fillId="0" borderId="13" xfId="197" applyNumberFormat="1" applyFont="1" applyBorder="1" applyAlignment="1">
      <alignment vertical="center" wrapText="1"/>
    </xf>
    <xf numFmtId="0" fontId="31" fillId="0" borderId="19" xfId="197" applyFont="1" applyBorder="1" applyAlignment="1">
      <alignment horizontal="center"/>
    </xf>
    <xf numFmtId="0" fontId="31" fillId="0" borderId="20" xfId="197" applyFont="1" applyBorder="1" applyAlignment="1">
      <alignment horizontal="center"/>
    </xf>
    <xf numFmtId="0" fontId="31" fillId="0" borderId="21" xfId="197" applyFont="1" applyBorder="1" applyAlignment="1">
      <alignment horizontal="center"/>
    </xf>
    <xf numFmtId="0" fontId="51" fillId="25" borderId="17" xfId="197" applyFont="1" applyFill="1" applyBorder="1" applyAlignment="1">
      <alignment horizontal="center" vertical="center" wrapText="1"/>
    </xf>
    <xf numFmtId="0" fontId="50" fillId="25" borderId="10" xfId="197" applyFont="1" applyFill="1" applyBorder="1" applyAlignment="1">
      <alignment horizontal="center" vertical="center" wrapText="1"/>
    </xf>
    <xf numFmtId="0" fontId="57" fillId="25" borderId="17" xfId="197" applyFont="1" applyFill="1" applyBorder="1" applyAlignment="1">
      <alignment horizontal="center" vertical="center" wrapText="1"/>
    </xf>
    <xf numFmtId="0" fontId="58" fillId="25" borderId="10" xfId="197" applyFont="1" applyFill="1" applyBorder="1" applyAlignment="1">
      <alignment horizontal="center" vertical="center" wrapText="1"/>
    </xf>
    <xf numFmtId="0" fontId="57" fillId="25" borderId="18" xfId="197" applyFont="1" applyFill="1" applyBorder="1" applyAlignment="1">
      <alignment horizontal="center" vertical="center" wrapText="1"/>
    </xf>
    <xf numFmtId="0" fontId="58" fillId="25" borderId="13" xfId="197" applyFont="1" applyFill="1" applyBorder="1" applyAlignment="1">
      <alignment horizontal="center" vertical="center" wrapText="1"/>
    </xf>
    <xf numFmtId="0" fontId="51" fillId="25" borderId="16" xfId="197" applyFont="1" applyFill="1" applyBorder="1" applyAlignment="1">
      <alignment horizontal="center" vertical="center" wrapText="1"/>
    </xf>
    <xf numFmtId="0" fontId="51" fillId="25" borderId="11" xfId="197" applyFont="1" applyFill="1" applyBorder="1" applyAlignment="1">
      <alignment horizontal="center" vertical="center" wrapText="1"/>
    </xf>
    <xf numFmtId="0" fontId="51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8" fillId="25" borderId="27" xfId="197" applyFont="1" applyFill="1" applyBorder="1" applyAlignment="1">
      <alignment horizontal="center" vertical="center" wrapText="1"/>
    </xf>
    <xf numFmtId="0" fontId="38" fillId="25" borderId="28" xfId="197" applyFont="1" applyFill="1" applyBorder="1" applyAlignment="1">
      <alignment horizontal="center" vertical="center" wrapText="1"/>
    </xf>
    <xf numFmtId="0" fontId="55" fillId="0" borderId="19" xfId="197" applyFont="1" applyBorder="1" applyAlignment="1">
      <alignment horizontal="center"/>
    </xf>
    <xf numFmtId="0" fontId="55" fillId="0" borderId="20" xfId="197" applyFont="1" applyBorder="1" applyAlignment="1">
      <alignment horizontal="center"/>
    </xf>
    <xf numFmtId="0" fontId="55" fillId="0" borderId="24" xfId="197" applyFont="1" applyBorder="1" applyAlignment="1">
      <alignment horizontal="center"/>
    </xf>
    <xf numFmtId="0" fontId="36" fillId="25" borderId="25" xfId="197" applyFont="1" applyFill="1" applyBorder="1" applyAlignment="1">
      <alignment horizontal="center" vertical="center" wrapText="1"/>
    </xf>
    <xf numFmtId="0" fontId="36" fillId="25" borderId="26" xfId="197" applyFont="1" applyFill="1" applyBorder="1" applyAlignment="1">
      <alignment horizontal="center" vertical="center" wrapText="1"/>
    </xf>
    <xf numFmtId="0" fontId="37" fillId="25" borderId="25" xfId="197" applyFont="1" applyFill="1" applyBorder="1" applyAlignment="1">
      <alignment horizontal="center" vertical="center"/>
    </xf>
    <xf numFmtId="0" fontId="37" fillId="25" borderId="26" xfId="197" applyFont="1" applyFill="1" applyBorder="1" applyAlignment="1">
      <alignment horizontal="center" vertical="center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8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6" fillId="25" borderId="16" xfId="197" applyFont="1" applyFill="1" applyBorder="1" applyAlignment="1">
      <alignment horizontal="center" vertical="center" wrapText="1"/>
    </xf>
    <xf numFmtId="0" fontId="36" fillId="25" borderId="11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49" fontId="50" fillId="0" borderId="11" xfId="197" applyNumberFormat="1" applyFont="1" applyBorder="1" applyAlignment="1">
      <alignment horizontal="center" vertical="center"/>
    </xf>
    <xf numFmtId="0" fontId="51" fillId="24" borderId="11" xfId="197" applyFont="1" applyFill="1" applyBorder="1" applyAlignment="1">
      <alignment horizontal="center" vertical="center"/>
    </xf>
    <xf numFmtId="0" fontId="50" fillId="0" borderId="11" xfId="197" applyFont="1" applyBorder="1" applyAlignment="1">
      <alignment horizontal="center" vertical="center"/>
    </xf>
    <xf numFmtId="0" fontId="39" fillId="0" borderId="11" xfId="197" applyFont="1" applyBorder="1" applyAlignment="1">
      <alignment horizontal="center" vertical="center"/>
    </xf>
    <xf numFmtId="0" fontId="36" fillId="24" borderId="11" xfId="197" applyFont="1" applyFill="1" applyBorder="1" applyAlignment="1">
      <alignment horizontal="center" vertical="center"/>
    </xf>
  </cellXfs>
  <cellStyles count="22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2.7109375" style="1" bestFit="1" customWidth="1"/>
    <col min="12" max="12" width="14.28515625" style="1" bestFit="1" customWidth="1"/>
    <col min="13" max="18" width="10.28515625" style="1"/>
    <col min="19" max="19" width="14.28515625" style="1" bestFit="1" customWidth="1"/>
    <col min="20" max="16384" width="10.28515625" style="1"/>
  </cols>
  <sheetData>
    <row r="2" spans="1:19" x14ac:dyDescent="0.25">
      <c r="B2" s="128" t="s">
        <v>38</v>
      </c>
      <c r="C2" s="129"/>
      <c r="D2" s="129"/>
      <c r="E2" s="129"/>
      <c r="F2" s="129"/>
      <c r="G2" s="129"/>
      <c r="H2" s="129"/>
      <c r="I2" s="130"/>
    </row>
    <row r="3" spans="1:19" ht="16.5" thickBot="1" x14ac:dyDescent="0.3">
      <c r="B3" s="2"/>
      <c r="C3" s="3"/>
    </row>
    <row r="4" spans="1:19" x14ac:dyDescent="0.25">
      <c r="B4" s="137"/>
      <c r="C4" s="131" t="s">
        <v>2</v>
      </c>
      <c r="D4" s="140" t="s">
        <v>28</v>
      </c>
      <c r="E4" s="131" t="s">
        <v>3</v>
      </c>
      <c r="F4" s="140" t="s">
        <v>29</v>
      </c>
      <c r="G4" s="131" t="s">
        <v>3</v>
      </c>
      <c r="H4" s="133" t="s">
        <v>8</v>
      </c>
      <c r="I4" s="135" t="s">
        <v>37</v>
      </c>
    </row>
    <row r="5" spans="1:19" x14ac:dyDescent="0.25">
      <c r="B5" s="138"/>
      <c r="C5" s="139"/>
      <c r="D5" s="141"/>
      <c r="E5" s="132" t="s">
        <v>0</v>
      </c>
      <c r="F5" s="141"/>
      <c r="G5" s="132" t="s">
        <v>0</v>
      </c>
      <c r="H5" s="134"/>
      <c r="I5" s="136"/>
    </row>
    <row r="6" spans="1:19" s="4" customFormat="1" x14ac:dyDescent="0.25">
      <c r="A6" s="1"/>
      <c r="B6" s="162" t="s">
        <v>9</v>
      </c>
      <c r="C6" s="18" t="s">
        <v>41</v>
      </c>
      <c r="D6" s="101">
        <f>'FBiH '!D6+RS!D6</f>
        <v>23154813.210000005</v>
      </c>
      <c r="E6" s="72">
        <f>D6/$D$29</f>
        <v>6.6542987918466537E-2</v>
      </c>
      <c r="F6" s="101">
        <f>'FBiH '!F6+RS!F6</f>
        <v>25326833.200000003</v>
      </c>
      <c r="G6" s="72">
        <f t="shared" ref="G6:G23" si="0">F6/$F$29</f>
        <v>6.7523125426213942E-2</v>
      </c>
      <c r="H6" s="73">
        <f>(F6-D6)/D6</f>
        <v>9.3804254445980825E-2</v>
      </c>
      <c r="I6" s="74">
        <f>(G6-E6)/E6</f>
        <v>1.4729388300813056E-2</v>
      </c>
      <c r="J6" s="1"/>
      <c r="K6" s="98"/>
      <c r="L6" s="98"/>
      <c r="M6" s="98"/>
      <c r="N6" s="99"/>
      <c r="O6" s="98"/>
      <c r="P6" s="98"/>
      <c r="Q6" s="98"/>
      <c r="R6" s="99"/>
      <c r="S6" s="100"/>
    </row>
    <row r="7" spans="1:19" s="4" customFormat="1" x14ac:dyDescent="0.25">
      <c r="A7" s="1"/>
      <c r="B7" s="162" t="s">
        <v>10</v>
      </c>
      <c r="C7" s="22" t="s">
        <v>4</v>
      </c>
      <c r="D7" s="101">
        <f>'FBiH '!D7+RS!D7</f>
        <v>3914258.0799999996</v>
      </c>
      <c r="E7" s="72">
        <f t="shared" ref="E7:E27" si="1">D7/$D$29</f>
        <v>1.1248910788652393E-2</v>
      </c>
      <c r="F7" s="101">
        <f>'FBiH '!F7+RS!F7</f>
        <v>4395484.0999999987</v>
      </c>
      <c r="G7" s="72">
        <f t="shared" si="0"/>
        <v>1.1718670938821873E-2</v>
      </c>
      <c r="H7" s="73">
        <f t="shared" ref="H7:H27" si="2">(F7-D7)/D7</f>
        <v>0.12294182196591369</v>
      </c>
      <c r="I7" s="74">
        <f t="shared" ref="I7:I23" si="3">(G7-E7)/E7</f>
        <v>4.1760500993870658E-2</v>
      </c>
      <c r="J7" s="1"/>
      <c r="K7" s="98"/>
      <c r="L7" s="98"/>
      <c r="M7" s="98"/>
      <c r="N7" s="99"/>
      <c r="O7" s="98"/>
      <c r="P7" s="98"/>
      <c r="Q7" s="98"/>
      <c r="R7" s="99"/>
      <c r="S7" s="100"/>
    </row>
    <row r="8" spans="1:19" s="4" customFormat="1" x14ac:dyDescent="0.25">
      <c r="A8" s="1"/>
      <c r="B8" s="162" t="s">
        <v>11</v>
      </c>
      <c r="C8" s="23" t="s">
        <v>42</v>
      </c>
      <c r="D8" s="101">
        <f>'FBiH '!D8+RS!D8</f>
        <v>34292859.059999995</v>
      </c>
      <c r="E8" s="72">
        <f t="shared" si="1"/>
        <v>9.8551833928581911E-2</v>
      </c>
      <c r="F8" s="101">
        <f>'FBiH '!F8+RS!F8</f>
        <v>35187346.949999996</v>
      </c>
      <c r="G8" s="72">
        <f t="shared" si="0"/>
        <v>9.3811951251787609E-2</v>
      </c>
      <c r="H8" s="73">
        <f t="shared" si="2"/>
        <v>2.6083794542618131E-2</v>
      </c>
      <c r="I8" s="74">
        <f t="shared" si="3"/>
        <v>-4.8095326975134509E-2</v>
      </c>
      <c r="J8" s="1"/>
      <c r="K8" s="98"/>
      <c r="L8" s="98"/>
      <c r="M8" s="98"/>
      <c r="N8" s="99"/>
      <c r="O8" s="98"/>
      <c r="P8" s="98"/>
      <c r="Q8" s="98"/>
      <c r="R8" s="99"/>
      <c r="S8" s="100"/>
    </row>
    <row r="9" spans="1:19" s="4" customFormat="1" x14ac:dyDescent="0.25">
      <c r="A9" s="1"/>
      <c r="B9" s="162" t="s">
        <v>12</v>
      </c>
      <c r="C9" s="23" t="s">
        <v>43</v>
      </c>
      <c r="D9" s="101">
        <f>'FBiH '!D9+RS!D9</f>
        <v>0</v>
      </c>
      <c r="E9" s="72">
        <f t="shared" si="1"/>
        <v>0</v>
      </c>
      <c r="F9" s="101">
        <f>'FBiH '!F9+RS!F9</f>
        <v>6000</v>
      </c>
      <c r="G9" s="72">
        <f t="shared" si="0"/>
        <v>1.5996423609615891E-5</v>
      </c>
      <c r="H9" s="75" t="s">
        <v>1</v>
      </c>
      <c r="I9" s="76" t="s">
        <v>1</v>
      </c>
      <c r="J9" s="1"/>
      <c r="K9" s="98"/>
      <c r="L9" s="98"/>
      <c r="M9" s="98"/>
      <c r="N9" s="99"/>
      <c r="O9" s="98"/>
      <c r="P9" s="98"/>
      <c r="Q9" s="98"/>
      <c r="R9" s="99"/>
      <c r="S9" s="100"/>
    </row>
    <row r="10" spans="1:19" s="4" customFormat="1" x14ac:dyDescent="0.25">
      <c r="A10" s="1"/>
      <c r="B10" s="162" t="s">
        <v>13</v>
      </c>
      <c r="C10" s="23" t="s">
        <v>44</v>
      </c>
      <c r="D10" s="101">
        <f>'FBiH '!D10+RS!D10</f>
        <v>84901.73</v>
      </c>
      <c r="E10" s="72">
        <f t="shared" si="1"/>
        <v>2.4399310598657625E-4</v>
      </c>
      <c r="F10" s="101">
        <f>'FBiH '!F10+RS!F10</f>
        <v>0</v>
      </c>
      <c r="G10" s="72">
        <f t="shared" si="0"/>
        <v>0</v>
      </c>
      <c r="H10" s="126">
        <f t="shared" ref="H10:H11" si="4">(F10-D10)/D10</f>
        <v>-1</v>
      </c>
      <c r="I10" s="127">
        <f t="shared" ref="I10:I11" si="5">(G10-E10)/E10</f>
        <v>-1</v>
      </c>
      <c r="J10" s="1"/>
      <c r="K10" s="98"/>
      <c r="L10" s="98"/>
      <c r="M10" s="98"/>
      <c r="N10" s="99"/>
      <c r="O10" s="98"/>
      <c r="P10" s="98"/>
      <c r="Q10" s="98"/>
      <c r="R10" s="99"/>
      <c r="S10" s="100"/>
    </row>
    <row r="11" spans="1:19" s="4" customFormat="1" x14ac:dyDescent="0.25">
      <c r="A11" s="1"/>
      <c r="B11" s="162" t="s">
        <v>14</v>
      </c>
      <c r="C11" s="23" t="s">
        <v>45</v>
      </c>
      <c r="D11" s="101">
        <f>'FBiH '!D11+RS!D11</f>
        <v>13137.48</v>
      </c>
      <c r="E11" s="72">
        <f t="shared" si="1"/>
        <v>3.7754879082399449E-5</v>
      </c>
      <c r="F11" s="101">
        <f>'FBiH '!F11+RS!F11</f>
        <v>10100.86</v>
      </c>
      <c r="G11" s="72">
        <f t="shared" si="0"/>
        <v>2.692960589690413E-5</v>
      </c>
      <c r="H11" s="73">
        <f t="shared" si="4"/>
        <v>-0.23114174103404908</v>
      </c>
      <c r="I11" s="74">
        <f t="shared" si="5"/>
        <v>-0.28672514516254505</v>
      </c>
      <c r="J11" s="1"/>
      <c r="K11" s="98"/>
      <c r="L11" s="98"/>
      <c r="M11" s="98"/>
      <c r="N11" s="99"/>
      <c r="O11" s="98"/>
      <c r="P11" s="98"/>
      <c r="Q11" s="98"/>
      <c r="R11" s="99"/>
      <c r="S11" s="100"/>
    </row>
    <row r="12" spans="1:19" s="4" customFormat="1" x14ac:dyDescent="0.25">
      <c r="A12" s="1"/>
      <c r="B12" s="162" t="s">
        <v>15</v>
      </c>
      <c r="C12" s="23" t="s">
        <v>30</v>
      </c>
      <c r="D12" s="101">
        <f>'FBiH '!D12+RS!D12</f>
        <v>2325166.1500000004</v>
      </c>
      <c r="E12" s="72">
        <f t="shared" si="1"/>
        <v>6.6821313402371137E-3</v>
      </c>
      <c r="F12" s="101">
        <f>'FBiH '!F12+RS!F12</f>
        <v>2547783.8200000003</v>
      </c>
      <c r="G12" s="72">
        <f t="shared" si="0"/>
        <v>6.7925715417408951E-3</v>
      </c>
      <c r="H12" s="73">
        <f t="shared" si="2"/>
        <v>9.5742693484506425E-2</v>
      </c>
      <c r="I12" s="74">
        <f t="shared" si="3"/>
        <v>1.6527690923815702E-2</v>
      </c>
      <c r="J12" s="1"/>
      <c r="K12" s="98"/>
      <c r="L12" s="98"/>
      <c r="M12" s="98"/>
      <c r="N12" s="99"/>
      <c r="O12" s="98"/>
      <c r="P12" s="98"/>
      <c r="Q12" s="98"/>
      <c r="R12" s="99"/>
      <c r="S12" s="100"/>
    </row>
    <row r="13" spans="1:19" s="4" customFormat="1" x14ac:dyDescent="0.25">
      <c r="A13" s="1"/>
      <c r="B13" s="162" t="s">
        <v>16</v>
      </c>
      <c r="C13" s="23" t="s">
        <v>27</v>
      </c>
      <c r="D13" s="101">
        <f>'FBiH '!D13+RS!D13</f>
        <v>17801738.060000002</v>
      </c>
      <c r="E13" s="72">
        <f t="shared" si="1"/>
        <v>5.1159162024364511E-2</v>
      </c>
      <c r="F13" s="101">
        <f>'FBiH '!F13+RS!F13</f>
        <v>17368545.539999999</v>
      </c>
      <c r="G13" s="72">
        <f t="shared" si="0"/>
        <v>4.6305768656790793E-2</v>
      </c>
      <c r="H13" s="73">
        <f t="shared" si="2"/>
        <v>-2.4334282334676889E-2</v>
      </c>
      <c r="I13" s="74">
        <f t="shared" si="3"/>
        <v>-9.4868507917746855E-2</v>
      </c>
      <c r="J13" s="1"/>
      <c r="K13" s="98"/>
      <c r="L13" s="98"/>
      <c r="M13" s="98"/>
      <c r="N13" s="99"/>
      <c r="O13" s="98"/>
      <c r="P13" s="98"/>
      <c r="Q13" s="98"/>
      <c r="R13" s="99"/>
      <c r="S13" s="100"/>
    </row>
    <row r="14" spans="1:19" s="4" customFormat="1" x14ac:dyDescent="0.25">
      <c r="A14" s="1"/>
      <c r="B14" s="162" t="s">
        <v>17</v>
      </c>
      <c r="C14" s="23" t="s">
        <v>46</v>
      </c>
      <c r="D14" s="101">
        <f>'FBiH '!D14+RS!D14</f>
        <v>22816562.110000003</v>
      </c>
      <c r="E14" s="72">
        <f t="shared" si="1"/>
        <v>6.5570911890188002E-2</v>
      </c>
      <c r="F14" s="101">
        <f>'FBiH '!F14+RS!F14</f>
        <v>20629552.229999997</v>
      </c>
      <c r="G14" s="72">
        <f t="shared" si="0"/>
        <v>5.499984272462935E-2</v>
      </c>
      <c r="H14" s="73">
        <f t="shared" si="2"/>
        <v>-9.5851858376222579E-2</v>
      </c>
      <c r="I14" s="74">
        <f t="shared" si="3"/>
        <v>-0.16121583276532869</v>
      </c>
      <c r="J14" s="1"/>
      <c r="K14" s="98"/>
      <c r="L14" s="98"/>
      <c r="M14" s="98"/>
      <c r="N14" s="99"/>
      <c r="O14" s="98"/>
      <c r="P14" s="98"/>
      <c r="Q14" s="98"/>
      <c r="R14" s="99"/>
      <c r="S14" s="100"/>
    </row>
    <row r="15" spans="1:19" s="4" customFormat="1" x14ac:dyDescent="0.25">
      <c r="A15" s="1"/>
      <c r="B15" s="162" t="s">
        <v>18</v>
      </c>
      <c r="C15" s="23" t="s">
        <v>47</v>
      </c>
      <c r="D15" s="101">
        <f>'FBiH '!D15+RS!D15</f>
        <v>167695422.47000003</v>
      </c>
      <c r="E15" s="72">
        <f t="shared" si="1"/>
        <v>0.48192807129120219</v>
      </c>
      <c r="F15" s="101">
        <f>'FBiH '!F15+RS!F15</f>
        <v>185187317.29000002</v>
      </c>
      <c r="G15" s="72">
        <f t="shared" si="0"/>
        <v>0.49372246241653089</v>
      </c>
      <c r="H15" s="73">
        <f t="shared" si="2"/>
        <v>0.10430752707712827</v>
      </c>
      <c r="I15" s="74">
        <f t="shared" si="3"/>
        <v>2.4473343280727915E-2</v>
      </c>
      <c r="J15" s="1"/>
      <c r="K15" s="98"/>
      <c r="L15" s="98"/>
      <c r="M15" s="98"/>
      <c r="N15" s="99"/>
      <c r="O15" s="98"/>
      <c r="P15" s="98"/>
      <c r="Q15" s="98"/>
      <c r="R15" s="99"/>
      <c r="S15" s="100"/>
    </row>
    <row r="16" spans="1:19" s="4" customFormat="1" x14ac:dyDescent="0.25">
      <c r="A16" s="1"/>
      <c r="B16" s="162" t="s">
        <v>19</v>
      </c>
      <c r="C16" s="23" t="s">
        <v>48</v>
      </c>
      <c r="D16" s="101">
        <f>'FBiH '!D16+RS!D16</f>
        <v>114159.54</v>
      </c>
      <c r="E16" s="72">
        <f t="shared" si="1"/>
        <v>3.2807506681664547E-4</v>
      </c>
      <c r="F16" s="101">
        <f>'FBiH '!F16+RS!F16</f>
        <v>44448.54</v>
      </c>
      <c r="G16" s="72">
        <f t="shared" si="0"/>
        <v>1.1850294577815939E-4</v>
      </c>
      <c r="H16" s="73">
        <f t="shared" si="2"/>
        <v>-0.6106454178073949</v>
      </c>
      <c r="I16" s="74">
        <f t="shared" si="3"/>
        <v>-0.63879319776413157</v>
      </c>
      <c r="J16" s="1"/>
      <c r="K16" s="98"/>
      <c r="L16" s="98"/>
      <c r="M16" s="98"/>
      <c r="N16" s="99"/>
      <c r="O16" s="98"/>
      <c r="P16" s="98"/>
      <c r="Q16" s="98"/>
      <c r="R16" s="99"/>
      <c r="S16" s="100"/>
    </row>
    <row r="17" spans="1:19" s="4" customFormat="1" x14ac:dyDescent="0.25">
      <c r="A17" s="1"/>
      <c r="B17" s="162" t="s">
        <v>20</v>
      </c>
      <c r="C17" s="23" t="s">
        <v>49</v>
      </c>
      <c r="D17" s="101">
        <f>'FBiH '!D17+RS!D17</f>
        <v>18251.620000000003</v>
      </c>
      <c r="E17" s="72">
        <f t="shared" si="1"/>
        <v>5.2452046066513788E-5</v>
      </c>
      <c r="F17" s="101">
        <f>'FBiH '!F17+RS!F17</f>
        <v>21939.27</v>
      </c>
      <c r="G17" s="72">
        <f t="shared" si="0"/>
        <v>5.849164276762294E-5</v>
      </c>
      <c r="H17" s="73">
        <f t="shared" si="2"/>
        <v>0.20204507873821598</v>
      </c>
      <c r="I17" s="74">
        <f t="shared" si="3"/>
        <v>0.11514511165971322</v>
      </c>
      <c r="J17" s="1"/>
      <c r="K17" s="98"/>
      <c r="L17" s="98"/>
      <c r="M17" s="98"/>
      <c r="N17" s="99"/>
      <c r="O17" s="98"/>
      <c r="P17" s="98"/>
      <c r="Q17" s="98"/>
      <c r="R17" s="99"/>
      <c r="S17" s="100"/>
    </row>
    <row r="18" spans="1:19" s="4" customFormat="1" x14ac:dyDescent="0.25">
      <c r="A18" s="1"/>
      <c r="B18" s="162" t="s">
        <v>21</v>
      </c>
      <c r="C18" s="23" t="s">
        <v>50</v>
      </c>
      <c r="D18" s="101">
        <f>'FBiH '!D18+RS!D18</f>
        <v>4429317.95</v>
      </c>
      <c r="E18" s="72">
        <f t="shared" si="1"/>
        <v>1.2729105096240027E-2</v>
      </c>
      <c r="F18" s="101">
        <f>'FBiH '!F18+RS!F18</f>
        <v>4742287.2700000005</v>
      </c>
      <c r="G18" s="72">
        <f t="shared" si="0"/>
        <v>1.2643272674901482E-2</v>
      </c>
      <c r="H18" s="73">
        <f t="shared" si="2"/>
        <v>7.0658580741533875E-2</v>
      </c>
      <c r="I18" s="74">
        <f t="shared" si="3"/>
        <v>-6.7430051594042058E-3</v>
      </c>
      <c r="J18" s="1"/>
      <c r="K18" s="98"/>
      <c r="L18" s="98"/>
      <c r="M18" s="98"/>
      <c r="N18" s="99"/>
      <c r="O18" s="98"/>
      <c r="P18" s="98"/>
      <c r="Q18" s="98"/>
      <c r="R18" s="99"/>
      <c r="S18" s="100"/>
    </row>
    <row r="19" spans="1:19" s="4" customFormat="1" x14ac:dyDescent="0.25">
      <c r="A19" s="1"/>
      <c r="B19" s="162" t="s">
        <v>22</v>
      </c>
      <c r="C19" s="23" t="s">
        <v>5</v>
      </c>
      <c r="D19" s="101">
        <f>'FBiH '!D19+RS!D19</f>
        <v>339811.3900000006</v>
      </c>
      <c r="E19" s="72">
        <f t="shared" si="1"/>
        <v>9.7656003588756019E-4</v>
      </c>
      <c r="F19" s="101">
        <f>'FBiH '!F19+RS!F19</f>
        <v>5569601.3399999999</v>
      </c>
      <c r="G19" s="72">
        <f t="shared" si="0"/>
        <v>1.4848950395220717E-2</v>
      </c>
      <c r="H19" s="73">
        <f t="shared" si="2"/>
        <v>15.390272674497432</v>
      </c>
      <c r="I19" s="74">
        <f t="shared" si="3"/>
        <v>14.205363571656957</v>
      </c>
      <c r="J19" s="1"/>
      <c r="K19" s="98"/>
      <c r="L19" s="98"/>
      <c r="M19" s="98"/>
      <c r="N19" s="99"/>
      <c r="O19" s="98"/>
      <c r="P19" s="98"/>
      <c r="Q19" s="98"/>
      <c r="R19" s="99"/>
      <c r="S19" s="100"/>
    </row>
    <row r="20" spans="1:19" s="4" customFormat="1" x14ac:dyDescent="0.25">
      <c r="A20" s="1"/>
      <c r="B20" s="162" t="s">
        <v>23</v>
      </c>
      <c r="C20" s="23" t="s">
        <v>51</v>
      </c>
      <c r="D20" s="101">
        <f>'FBiH '!D20+RS!D20</f>
        <v>172965.62000000002</v>
      </c>
      <c r="E20" s="72">
        <f t="shared" si="1"/>
        <v>4.970737210265784E-4</v>
      </c>
      <c r="F20" s="101">
        <f>'FBiH '!F20+RS!F20</f>
        <v>159840.35</v>
      </c>
      <c r="G20" s="72">
        <f t="shared" si="0"/>
        <v>4.2614565808487789E-4</v>
      </c>
      <c r="H20" s="73">
        <f t="shared" si="2"/>
        <v>-7.5883692955860338E-2</v>
      </c>
      <c r="I20" s="74">
        <f t="shared" si="3"/>
        <v>-0.14269123460241828</v>
      </c>
      <c r="J20" s="1"/>
      <c r="K20" s="98"/>
      <c r="L20" s="98"/>
      <c r="M20" s="98"/>
      <c r="N20" s="99"/>
      <c r="O20" s="98"/>
      <c r="P20" s="98"/>
      <c r="Q20" s="98"/>
      <c r="R20" s="99"/>
      <c r="S20" s="100"/>
    </row>
    <row r="21" spans="1:19" s="4" customFormat="1" x14ac:dyDescent="0.25">
      <c r="A21" s="1"/>
      <c r="B21" s="162" t="s">
        <v>24</v>
      </c>
      <c r="C21" s="23" t="s">
        <v>31</v>
      </c>
      <c r="D21" s="101">
        <f>'FBiH '!D21+RS!D21</f>
        <v>1014581.0700000001</v>
      </c>
      <c r="E21" s="72">
        <f t="shared" si="1"/>
        <v>2.9157331251611004E-3</v>
      </c>
      <c r="F21" s="101">
        <f>'FBiH '!F21+RS!F21</f>
        <v>1272434.49</v>
      </c>
      <c r="G21" s="72">
        <f t="shared" si="0"/>
        <v>3.3924001862542593E-3</v>
      </c>
      <c r="H21" s="73">
        <f t="shared" si="2"/>
        <v>0.2541476749610555</v>
      </c>
      <c r="I21" s="74">
        <f t="shared" si="3"/>
        <v>0.16348103225902127</v>
      </c>
      <c r="J21" s="1"/>
      <c r="K21" s="98"/>
      <c r="L21" s="98"/>
      <c r="M21" s="98"/>
      <c r="N21" s="99"/>
      <c r="O21" s="98"/>
      <c r="P21" s="98"/>
      <c r="Q21" s="98"/>
      <c r="R21" s="99"/>
      <c r="S21" s="100"/>
    </row>
    <row r="22" spans="1:19" s="4" customFormat="1" x14ac:dyDescent="0.25">
      <c r="A22" s="1"/>
      <c r="B22" s="162" t="s">
        <v>25</v>
      </c>
      <c r="C22" s="23" t="s">
        <v>52</v>
      </c>
      <c r="D22" s="101">
        <f>'FBiH '!D22+RS!D22</f>
        <v>1949</v>
      </c>
      <c r="E22" s="72">
        <f t="shared" si="1"/>
        <v>5.601093918437671E-6</v>
      </c>
      <c r="F22" s="101">
        <f>'FBiH '!F22+RS!F22</f>
        <v>1457</v>
      </c>
      <c r="G22" s="72">
        <f t="shared" si="0"/>
        <v>3.8844648665350589E-6</v>
      </c>
      <c r="H22" s="73">
        <f t="shared" si="2"/>
        <v>-0.25243714725500255</v>
      </c>
      <c r="I22" s="74">
        <f t="shared" si="3"/>
        <v>-0.30648103333025994</v>
      </c>
      <c r="J22" s="1"/>
      <c r="K22" s="98"/>
      <c r="L22" s="98"/>
      <c r="M22" s="98"/>
      <c r="N22" s="99"/>
      <c r="O22" s="98"/>
      <c r="P22" s="98"/>
      <c r="Q22" s="98"/>
      <c r="R22" s="99"/>
      <c r="S22" s="100"/>
    </row>
    <row r="23" spans="1:19" s="4" customFormat="1" x14ac:dyDescent="0.25">
      <c r="A23" s="1"/>
      <c r="B23" s="162" t="s">
        <v>26</v>
      </c>
      <c r="C23" s="23" t="s">
        <v>53</v>
      </c>
      <c r="D23" s="101">
        <f>'FBiH '!D23+RS!D23</f>
        <v>23514.179999999997</v>
      </c>
      <c r="E23" s="72">
        <f t="shared" si="1"/>
        <v>6.7575746841995219E-5</v>
      </c>
      <c r="F23" s="101">
        <f>'FBiH '!F23+RS!F23</f>
        <v>122452.42999999998</v>
      </c>
      <c r="G23" s="72">
        <f t="shared" si="0"/>
        <v>3.2646682371780612E-4</v>
      </c>
      <c r="H23" s="73">
        <f t="shared" si="2"/>
        <v>4.2075994144809643</v>
      </c>
      <c r="I23" s="74">
        <f t="shared" si="3"/>
        <v>3.8311241676861796</v>
      </c>
      <c r="J23" s="1"/>
      <c r="K23" s="98"/>
      <c r="L23" s="98"/>
      <c r="M23" s="98"/>
      <c r="N23" s="99"/>
      <c r="O23" s="98"/>
      <c r="P23" s="98"/>
      <c r="Q23" s="98"/>
      <c r="R23" s="99"/>
      <c r="S23" s="100"/>
    </row>
    <row r="24" spans="1:19" s="48" customFormat="1" x14ac:dyDescent="0.25">
      <c r="A24" s="3"/>
      <c r="B24" s="163"/>
      <c r="C24" s="27" t="s">
        <v>32</v>
      </c>
      <c r="D24" s="102">
        <f>SUM(D6:D23)</f>
        <v>278213408.72000003</v>
      </c>
      <c r="E24" s="78">
        <f>SUM(E6:E23)</f>
        <v>0.79953793309872057</v>
      </c>
      <c r="F24" s="102">
        <f>SUM(F6:F23)</f>
        <v>302593424.68000001</v>
      </c>
      <c r="G24" s="78">
        <f>SUM(G6:G23)</f>
        <v>0.80673543377761348</v>
      </c>
      <c r="H24" s="79">
        <f t="shared" ref="H24:I29" si="6">(F24-D24)/D24</f>
        <v>8.7630628847715067E-2</v>
      </c>
      <c r="I24" s="80">
        <f t="shared" si="6"/>
        <v>9.0020752999147823E-3</v>
      </c>
      <c r="J24" s="3"/>
    </row>
    <row r="25" spans="1:19" s="4" customFormat="1" ht="15.75" customHeight="1" x14ac:dyDescent="0.25">
      <c r="A25" s="1"/>
      <c r="B25" s="164">
        <v>19</v>
      </c>
      <c r="C25" s="22" t="s">
        <v>6</v>
      </c>
      <c r="D25" s="101">
        <f>'FBiH '!D25+RS!D25</f>
        <v>64311179.363000281</v>
      </c>
      <c r="E25" s="72">
        <f t="shared" si="1"/>
        <v>0.18481937178945876</v>
      </c>
      <c r="F25" s="101">
        <f>'FBiH '!F25+RS!F25</f>
        <v>67084922.590000279</v>
      </c>
      <c r="G25" s="72">
        <f>F25/$F$29</f>
        <v>0.17885313992798915</v>
      </c>
      <c r="H25" s="73">
        <f t="shared" si="2"/>
        <v>4.3130032048452796E-2</v>
      </c>
      <c r="I25" s="74">
        <f t="shared" si="6"/>
        <v>-3.2281420522661322E-2</v>
      </c>
      <c r="J25" s="1"/>
      <c r="K25" s="49"/>
    </row>
    <row r="26" spans="1:19" s="4" customFormat="1" x14ac:dyDescent="0.25">
      <c r="A26" s="1"/>
      <c r="B26" s="81"/>
      <c r="C26" s="22" t="s">
        <v>54</v>
      </c>
      <c r="D26" s="101">
        <f>'FBiH '!D26+RS!D26</f>
        <v>5240869.6169998236</v>
      </c>
      <c r="E26" s="72">
        <f t="shared" si="1"/>
        <v>1.5061366310468177E-2</v>
      </c>
      <c r="F26" s="101">
        <f>'FBiH '!F26+RS!F26</f>
        <v>5287096.6800000612</v>
      </c>
      <c r="G26" s="72">
        <f>F26/$F$29</f>
        <v>1.4095773026379129E-2</v>
      </c>
      <c r="H26" s="73">
        <f t="shared" si="2"/>
        <v>8.8204947610775724E-3</v>
      </c>
      <c r="I26" s="74">
        <f>(G26-E26)/E26</f>
        <v>-6.4110603525918297E-2</v>
      </c>
      <c r="J26" s="1"/>
      <c r="K26" s="49"/>
      <c r="L26" s="100"/>
    </row>
    <row r="27" spans="1:19" s="4" customFormat="1" x14ac:dyDescent="0.25">
      <c r="A27" s="1"/>
      <c r="B27" s="81"/>
      <c r="C27" s="22" t="s">
        <v>7</v>
      </c>
      <c r="D27" s="101">
        <f>'FBiH '!D27+RS!D27</f>
        <v>202283.66999999998</v>
      </c>
      <c r="E27" s="72">
        <f t="shared" si="1"/>
        <v>5.8132880135261804E-4</v>
      </c>
      <c r="F27" s="101">
        <f>'FBiH '!F27+RS!F27</f>
        <v>118396.44</v>
      </c>
      <c r="G27" s="72">
        <f>F27/$F$29</f>
        <v>3.1565326801841188E-4</v>
      </c>
      <c r="H27" s="73">
        <f t="shared" si="2"/>
        <v>-0.41470094941425567</v>
      </c>
      <c r="I27" s="74">
        <f>(G27-E27)/E27</f>
        <v>-0.45701422794817748</v>
      </c>
      <c r="J27" s="1"/>
      <c r="K27" s="49"/>
    </row>
    <row r="28" spans="1:19" s="48" customFormat="1" x14ac:dyDescent="0.25">
      <c r="A28" s="3"/>
      <c r="B28" s="77"/>
      <c r="C28" s="27" t="s">
        <v>33</v>
      </c>
      <c r="D28" s="102">
        <f>SUM(D25:D27)</f>
        <v>69754332.65000011</v>
      </c>
      <c r="E28" s="78">
        <f>SUM(E25:E26)</f>
        <v>0.19988073809992693</v>
      </c>
      <c r="F28" s="102">
        <f>SUM(F25:F27)</f>
        <v>72490415.710000336</v>
      </c>
      <c r="G28" s="78">
        <f>SUM(G25:G26)</f>
        <v>0.19294891295436828</v>
      </c>
      <c r="H28" s="79">
        <f t="shared" si="6"/>
        <v>3.9224560769992853E-2</v>
      </c>
      <c r="I28" s="80">
        <f t="shared" si="6"/>
        <v>-3.4679805625358481E-2</v>
      </c>
      <c r="J28" s="3"/>
      <c r="K28" s="49"/>
    </row>
    <row r="29" spans="1:19" s="3" customFormat="1" ht="16.5" thickBot="1" x14ac:dyDescent="0.3">
      <c r="B29" s="82"/>
      <c r="C29" s="35" t="s">
        <v>34</v>
      </c>
      <c r="D29" s="121">
        <f>D24+D28</f>
        <v>347967741.37000012</v>
      </c>
      <c r="E29" s="83">
        <f>E24+E28</f>
        <v>0.99941867119864747</v>
      </c>
      <c r="F29" s="121">
        <f>F24+F28</f>
        <v>375083840.39000034</v>
      </c>
      <c r="G29" s="83">
        <f>G24+G28</f>
        <v>0.99968434673198181</v>
      </c>
      <c r="H29" s="84">
        <f>(F29-D29)/D29</f>
        <v>7.7927048390290868E-2</v>
      </c>
      <c r="I29" s="85">
        <f t="shared" si="6"/>
        <v>2.6583006800914112E-4</v>
      </c>
    </row>
    <row r="30" spans="1:19" x14ac:dyDescent="0.25">
      <c r="B30" s="4"/>
      <c r="C30" s="5"/>
      <c r="D30" s="6"/>
      <c r="E30" s="7"/>
      <c r="F30" s="8"/>
      <c r="G30" s="4"/>
    </row>
    <row r="31" spans="1:19" x14ac:dyDescent="0.25">
      <c r="B31" s="86" t="s">
        <v>35</v>
      </c>
      <c r="C31" s="41"/>
      <c r="D31" s="7"/>
      <c r="E31" s="7"/>
      <c r="F31" s="7"/>
      <c r="G31" s="4"/>
    </row>
    <row r="32" spans="1:19" x14ac:dyDescent="0.25">
      <c r="B32" s="89"/>
      <c r="F32" s="7"/>
    </row>
    <row r="33" spans="2:6" x14ac:dyDescent="0.25">
      <c r="B33" s="86" t="s">
        <v>36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14.28515625" bestFit="1" customWidth="1"/>
    <col min="13" max="13" width="12.7109375" bestFit="1" customWidth="1"/>
    <col min="14" max="14" width="13.85546875" bestFit="1" customWidth="1"/>
    <col min="15" max="15" width="12.7109375" bestFit="1" customWidth="1"/>
    <col min="16" max="16" width="13.85546875" bestFit="1" customWidth="1"/>
    <col min="17" max="17" width="12.7109375" bestFit="1" customWidth="1"/>
    <col min="19" max="19" width="14.28515625" bestFit="1" customWidth="1"/>
    <col min="20" max="20" width="12.7109375" bestFit="1" customWidth="1"/>
    <col min="21" max="21" width="13.42578125" bestFit="1" customWidth="1"/>
    <col min="22" max="22" width="12.7109375" bestFit="1" customWidth="1"/>
  </cols>
  <sheetData>
    <row r="1" spans="2:22" ht="15.75" customHeight="1" x14ac:dyDescent="0.2"/>
    <row r="2" spans="2:22" ht="15.75" x14ac:dyDescent="0.25">
      <c r="B2" s="144" t="s">
        <v>39</v>
      </c>
      <c r="C2" s="145"/>
      <c r="D2" s="145"/>
      <c r="E2" s="145"/>
      <c r="F2" s="145"/>
      <c r="G2" s="145"/>
      <c r="H2" s="145"/>
      <c r="I2" s="146"/>
    </row>
    <row r="3" spans="2:22" ht="16.5" thickBot="1" x14ac:dyDescent="0.3">
      <c r="B3" s="71"/>
      <c r="C3" s="3"/>
    </row>
    <row r="4" spans="2:22" ht="15.75" customHeight="1" x14ac:dyDescent="0.25">
      <c r="B4" s="68"/>
      <c r="C4" s="147" t="s">
        <v>2</v>
      </c>
      <c r="D4" s="149" t="s">
        <v>28</v>
      </c>
      <c r="E4" s="147" t="s">
        <v>3</v>
      </c>
      <c r="F4" s="149" t="s">
        <v>29</v>
      </c>
      <c r="G4" s="147" t="s">
        <v>3</v>
      </c>
      <c r="H4" s="151" t="s">
        <v>8</v>
      </c>
      <c r="I4" s="142" t="s">
        <v>37</v>
      </c>
      <c r="K4" s="46"/>
    </row>
    <row r="5" spans="2:22" ht="15.75" customHeight="1" x14ac:dyDescent="0.25">
      <c r="B5" s="69"/>
      <c r="C5" s="148"/>
      <c r="D5" s="150"/>
      <c r="E5" s="148"/>
      <c r="F5" s="150"/>
      <c r="G5" s="148"/>
      <c r="H5" s="152"/>
      <c r="I5" s="143"/>
      <c r="K5" s="46"/>
    </row>
    <row r="6" spans="2:22" ht="15.75" customHeight="1" x14ac:dyDescent="0.3">
      <c r="B6" s="165" t="s">
        <v>9</v>
      </c>
      <c r="C6" s="18" t="s">
        <v>41</v>
      </c>
      <c r="D6" s="120">
        <v>16860243.430000003</v>
      </c>
      <c r="E6" s="54">
        <f>D6/$D$29</f>
        <v>6.8380147042055209E-2</v>
      </c>
      <c r="F6" s="120">
        <v>18464851.260000002</v>
      </c>
      <c r="G6" s="47">
        <f>F6/$F$29</f>
        <v>6.9812650260746872E-2</v>
      </c>
      <c r="H6" s="20">
        <f>(F6-D6)/D6</f>
        <v>9.5171095047469192E-2</v>
      </c>
      <c r="I6" s="21">
        <f>(G6-E6)/E6</f>
        <v>2.0949109948690873E-2</v>
      </c>
      <c r="J6" s="70"/>
      <c r="K6" s="59"/>
      <c r="L6" s="94"/>
      <c r="M6" s="94"/>
      <c r="N6" s="94"/>
      <c r="O6" s="95"/>
      <c r="P6" s="94"/>
      <c r="Q6" s="94"/>
      <c r="R6" s="94"/>
      <c r="S6" s="95"/>
      <c r="T6" s="108"/>
      <c r="U6" s="105"/>
      <c r="V6" s="96"/>
    </row>
    <row r="7" spans="2:22" ht="15.75" customHeight="1" x14ac:dyDescent="0.3">
      <c r="B7" s="165" t="s">
        <v>10</v>
      </c>
      <c r="C7" s="22" t="s">
        <v>4</v>
      </c>
      <c r="D7" s="120">
        <v>3219436.55</v>
      </c>
      <c r="E7" s="54">
        <f t="shared" ref="E7:E23" si="0">D7/$D$29</f>
        <v>1.3057079845588378E-2</v>
      </c>
      <c r="F7" s="120">
        <v>3612894.8399999989</v>
      </c>
      <c r="G7" s="47">
        <f t="shared" ref="G7:G23" si="1">F7/$F$29</f>
        <v>1.3659777722670751E-2</v>
      </c>
      <c r="H7" s="20">
        <f t="shared" ref="H7:H23" si="2">(F7-D7)/D7</f>
        <v>0.12221340097539711</v>
      </c>
      <c r="I7" s="21">
        <f t="shared" ref="I7:I23" si="3">(G7-E7)/E7</f>
        <v>4.6158703493416081E-2</v>
      </c>
      <c r="J7" s="70"/>
      <c r="K7" s="64"/>
      <c r="L7" s="94"/>
      <c r="M7" s="94"/>
      <c r="N7" s="94"/>
      <c r="O7" s="95"/>
      <c r="P7" s="94"/>
      <c r="Q7" s="94"/>
      <c r="R7" s="94"/>
      <c r="S7" s="95"/>
      <c r="T7" s="108"/>
      <c r="U7" s="105"/>
      <c r="V7" s="96"/>
    </row>
    <row r="8" spans="2:22" ht="15.75" customHeight="1" x14ac:dyDescent="0.3">
      <c r="B8" s="165" t="s">
        <v>11</v>
      </c>
      <c r="C8" s="23" t="s">
        <v>42</v>
      </c>
      <c r="D8" s="120">
        <v>28370327.889999997</v>
      </c>
      <c r="E8" s="54">
        <f t="shared" si="0"/>
        <v>0.11506163601989697</v>
      </c>
      <c r="F8" s="120">
        <v>29124651.809999995</v>
      </c>
      <c r="G8" s="47">
        <f t="shared" si="1"/>
        <v>0.11011565174002695</v>
      </c>
      <c r="H8" s="20">
        <f t="shared" si="2"/>
        <v>2.6588480856644697E-2</v>
      </c>
      <c r="I8" s="21">
        <f t="shared" si="3"/>
        <v>-4.2985520204273257E-2</v>
      </c>
      <c r="J8" s="70"/>
      <c r="K8" s="64"/>
      <c r="L8" s="94"/>
      <c r="M8" s="94"/>
      <c r="N8" s="94"/>
      <c r="O8" s="95"/>
      <c r="P8" s="94"/>
      <c r="Q8" s="94"/>
      <c r="R8" s="94"/>
      <c r="S8" s="95"/>
      <c r="T8" s="108"/>
      <c r="U8" s="105"/>
      <c r="V8" s="96"/>
    </row>
    <row r="9" spans="2:22" ht="15.75" customHeight="1" x14ac:dyDescent="0.3">
      <c r="B9" s="165" t="s">
        <v>12</v>
      </c>
      <c r="C9" s="23" t="s">
        <v>43</v>
      </c>
      <c r="D9" s="120">
        <v>0</v>
      </c>
      <c r="E9" s="54">
        <f t="shared" si="0"/>
        <v>0</v>
      </c>
      <c r="F9" s="120">
        <v>6000</v>
      </c>
      <c r="G9" s="47">
        <f t="shared" si="1"/>
        <v>2.2685040657320799E-5</v>
      </c>
      <c r="H9" s="24" t="s">
        <v>1</v>
      </c>
      <c r="I9" s="25" t="s">
        <v>1</v>
      </c>
      <c r="J9" s="70"/>
      <c r="K9" s="64"/>
      <c r="L9" s="94"/>
      <c r="M9" s="94"/>
      <c r="N9" s="94"/>
      <c r="O9" s="95"/>
      <c r="P9" s="94"/>
      <c r="Q9" s="94"/>
      <c r="R9" s="94"/>
      <c r="S9" s="95"/>
      <c r="T9" s="108"/>
      <c r="U9" s="105"/>
      <c r="V9" s="96"/>
    </row>
    <row r="10" spans="2:22" ht="15.75" customHeight="1" x14ac:dyDescent="0.3">
      <c r="B10" s="165" t="s">
        <v>13</v>
      </c>
      <c r="C10" s="23" t="s">
        <v>44</v>
      </c>
      <c r="D10" s="120">
        <v>84901.73</v>
      </c>
      <c r="E10" s="54">
        <f t="shared" si="0"/>
        <v>3.4433623723337123E-4</v>
      </c>
      <c r="F10" s="120">
        <v>0</v>
      </c>
      <c r="G10" s="47">
        <f t="shared" si="1"/>
        <v>0</v>
      </c>
      <c r="H10" s="126">
        <f t="shared" ref="H10:H11" si="4">(F10-D10)/D10</f>
        <v>-1</v>
      </c>
      <c r="I10" s="127">
        <f t="shared" ref="I10:I11" si="5">(G10-E10)/E10</f>
        <v>-1</v>
      </c>
      <c r="J10" s="70"/>
      <c r="K10" s="64"/>
      <c r="L10" s="94"/>
      <c r="M10" s="94"/>
      <c r="N10" s="94"/>
      <c r="O10" s="95"/>
      <c r="P10" s="94"/>
      <c r="Q10" s="94"/>
      <c r="R10" s="94"/>
      <c r="S10" s="95"/>
      <c r="T10" s="108"/>
      <c r="U10" s="105"/>
      <c r="V10" s="96"/>
    </row>
    <row r="11" spans="2:22" ht="15.75" customHeight="1" x14ac:dyDescent="0.3">
      <c r="B11" s="165" t="s">
        <v>14</v>
      </c>
      <c r="C11" s="23" t="s">
        <v>45</v>
      </c>
      <c r="D11" s="120">
        <v>11317.48</v>
      </c>
      <c r="E11" s="54">
        <f t="shared" si="0"/>
        <v>4.5900342409559078E-5</v>
      </c>
      <c r="F11" s="120">
        <v>10100.86</v>
      </c>
      <c r="G11" s="47">
        <f t="shared" si="1"/>
        <v>3.8189736628984234E-5</v>
      </c>
      <c r="H11" s="73">
        <f t="shared" si="4"/>
        <v>-0.10749919593407711</v>
      </c>
      <c r="I11" s="74">
        <f t="shared" si="5"/>
        <v>-0.16798580088520332</v>
      </c>
      <c r="J11" s="70"/>
      <c r="K11" s="64"/>
      <c r="L11" s="94"/>
      <c r="M11" s="94"/>
      <c r="N11" s="94"/>
      <c r="O11" s="95"/>
      <c r="P11" s="94"/>
      <c r="Q11" s="94"/>
      <c r="R11" s="94"/>
      <c r="S11" s="95"/>
      <c r="T11" s="108"/>
      <c r="U11" s="105"/>
      <c r="V11" s="96"/>
    </row>
    <row r="12" spans="2:22" ht="15.75" customHeight="1" x14ac:dyDescent="0.3">
      <c r="B12" s="165" t="s">
        <v>15</v>
      </c>
      <c r="C12" s="23" t="s">
        <v>30</v>
      </c>
      <c r="D12" s="120">
        <v>1723248.1400000001</v>
      </c>
      <c r="E12" s="54">
        <f t="shared" si="0"/>
        <v>6.9889833852267297E-3</v>
      </c>
      <c r="F12" s="120">
        <v>2029762.34</v>
      </c>
      <c r="G12" s="47">
        <f t="shared" si="1"/>
        <v>7.6742068679331015E-3</v>
      </c>
      <c r="H12" s="73">
        <f t="shared" si="2"/>
        <v>0.17787003095212969</v>
      </c>
      <c r="I12" s="74">
        <f t="shared" si="3"/>
        <v>9.8043369820393772E-2</v>
      </c>
      <c r="J12" s="70"/>
      <c r="K12" s="64"/>
      <c r="L12" s="94"/>
      <c r="M12" s="94"/>
      <c r="N12" s="94"/>
      <c r="O12" s="95"/>
      <c r="P12" s="94"/>
      <c r="Q12" s="94"/>
      <c r="R12" s="94"/>
      <c r="S12" s="95"/>
      <c r="T12" s="108"/>
      <c r="U12" s="105"/>
      <c r="V12" s="96"/>
    </row>
    <row r="13" spans="2:22" ht="15.75" customHeight="1" x14ac:dyDescent="0.3">
      <c r="B13" s="165" t="s">
        <v>16</v>
      </c>
      <c r="C13" s="23" t="s">
        <v>27</v>
      </c>
      <c r="D13" s="120">
        <v>13767932.480000004</v>
      </c>
      <c r="E13" s="54">
        <f t="shared" si="0"/>
        <v>5.5838650927917705E-2</v>
      </c>
      <c r="F13" s="120">
        <v>12990227.719999999</v>
      </c>
      <c r="G13" s="47">
        <f t="shared" si="1"/>
        <v>4.9113973996009273E-2</v>
      </c>
      <c r="H13" s="73">
        <f t="shared" si="2"/>
        <v>-5.6486677366390244E-2</v>
      </c>
      <c r="I13" s="74">
        <f t="shared" si="3"/>
        <v>-0.12043050503833516</v>
      </c>
      <c r="J13" s="70"/>
      <c r="K13" s="64"/>
      <c r="L13" s="94"/>
      <c r="M13" s="94"/>
      <c r="N13" s="94"/>
      <c r="O13" s="95"/>
      <c r="P13" s="94"/>
      <c r="Q13" s="94"/>
      <c r="R13" s="94"/>
      <c r="S13" s="95"/>
      <c r="T13" s="108"/>
      <c r="U13" s="105"/>
      <c r="V13" s="96"/>
    </row>
    <row r="14" spans="2:22" ht="15.75" customHeight="1" x14ac:dyDescent="0.3">
      <c r="B14" s="165" t="s">
        <v>17</v>
      </c>
      <c r="C14" s="23" t="s">
        <v>46</v>
      </c>
      <c r="D14" s="120">
        <v>12077476.350000001</v>
      </c>
      <c r="E14" s="54">
        <f t="shared" si="0"/>
        <v>4.8982662209993026E-2</v>
      </c>
      <c r="F14" s="120">
        <v>11254537.260000002</v>
      </c>
      <c r="G14" s="47">
        <f t="shared" si="1"/>
        <v>4.2551605887071978E-2</v>
      </c>
      <c r="H14" s="73">
        <f t="shared" si="2"/>
        <v>-6.8138331730204532E-2</v>
      </c>
      <c r="I14" s="74">
        <f t="shared" si="3"/>
        <v>-0.13129250295442371</v>
      </c>
      <c r="J14" s="70"/>
      <c r="K14" s="64"/>
      <c r="L14" s="94"/>
      <c r="M14" s="94"/>
      <c r="N14" s="94"/>
      <c r="O14" s="95"/>
      <c r="P14" s="94"/>
      <c r="Q14" s="94"/>
      <c r="R14" s="94"/>
      <c r="S14" s="95"/>
      <c r="T14" s="108"/>
      <c r="U14" s="105"/>
      <c r="V14" s="96"/>
    </row>
    <row r="15" spans="2:22" ht="15.75" customHeight="1" x14ac:dyDescent="0.3">
      <c r="B15" s="165" t="s">
        <v>18</v>
      </c>
      <c r="C15" s="23" t="s">
        <v>47</v>
      </c>
      <c r="D15" s="120">
        <v>105116514.63000001</v>
      </c>
      <c r="E15" s="54">
        <f t="shared" si="0"/>
        <v>0.42632140851288686</v>
      </c>
      <c r="F15" s="120">
        <v>114586559.35000004</v>
      </c>
      <c r="G15" s="47">
        <f t="shared" si="1"/>
        <v>0.43323345960620896</v>
      </c>
      <c r="H15" s="73">
        <f t="shared" si="2"/>
        <v>9.0090931509037117E-2</v>
      </c>
      <c r="I15" s="74">
        <f t="shared" si="3"/>
        <v>1.6213239483874441E-2</v>
      </c>
      <c r="J15" s="70"/>
      <c r="K15" s="64"/>
      <c r="L15" s="94"/>
      <c r="M15" s="94"/>
      <c r="N15" s="94"/>
      <c r="O15" s="95"/>
      <c r="P15" s="94"/>
      <c r="Q15" s="94"/>
      <c r="R15" s="94"/>
      <c r="S15" s="95"/>
      <c r="T15" s="108"/>
      <c r="U15" s="105"/>
      <c r="V15" s="96"/>
    </row>
    <row r="16" spans="2:22" ht="15.75" customHeight="1" x14ac:dyDescent="0.3">
      <c r="B16" s="165" t="s">
        <v>19</v>
      </c>
      <c r="C16" s="23" t="s">
        <v>48</v>
      </c>
      <c r="D16" s="120">
        <v>108361.54999999999</v>
      </c>
      <c r="E16" s="54">
        <f t="shared" si="0"/>
        <v>4.394823095804504E-4</v>
      </c>
      <c r="F16" s="120">
        <v>39494.340000000004</v>
      </c>
      <c r="G16" s="47">
        <f>F16/$F$29</f>
        <v>1.4932178477234187E-4</v>
      </c>
      <c r="H16" s="73">
        <f t="shared" si="2"/>
        <v>-0.6355317914887707</v>
      </c>
      <c r="I16" s="74">
        <f t="shared" si="3"/>
        <v>-0.66023254743770887</v>
      </c>
      <c r="J16" s="70"/>
      <c r="K16" s="64"/>
      <c r="L16" s="94"/>
      <c r="M16" s="94"/>
      <c r="N16" s="94"/>
      <c r="O16" s="95"/>
      <c r="P16" s="94"/>
      <c r="Q16" s="94"/>
      <c r="R16" s="94"/>
      <c r="S16" s="95"/>
      <c r="T16" s="108"/>
      <c r="U16" s="105"/>
      <c r="V16" s="96"/>
    </row>
    <row r="17" spans="2:22" ht="15.75" customHeight="1" x14ac:dyDescent="0.3">
      <c r="B17" s="165" t="s">
        <v>20</v>
      </c>
      <c r="C17" s="23" t="s">
        <v>49</v>
      </c>
      <c r="D17" s="120">
        <v>17601.120000000003</v>
      </c>
      <c r="E17" s="54">
        <f t="shared" si="0"/>
        <v>7.1384922685238997E-5</v>
      </c>
      <c r="F17" s="120">
        <v>21464.260000000002</v>
      </c>
      <c r="G17" s="47">
        <f t="shared" si="1"/>
        <v>8.1152935129884103E-5</v>
      </c>
      <c r="H17" s="73">
        <f t="shared" si="2"/>
        <v>0.21948262383302874</v>
      </c>
      <c r="I17" s="74">
        <f t="shared" si="3"/>
        <v>0.13683579217022726</v>
      </c>
      <c r="J17" s="70"/>
      <c r="K17" s="64"/>
      <c r="L17" s="94"/>
      <c r="M17" s="94"/>
      <c r="N17" s="94"/>
      <c r="O17" s="95"/>
      <c r="P17" s="94"/>
      <c r="Q17" s="94"/>
      <c r="R17" s="94"/>
      <c r="S17" s="95"/>
      <c r="T17" s="108"/>
      <c r="U17" s="105"/>
      <c r="V17" s="96"/>
    </row>
    <row r="18" spans="2:22" ht="15.75" customHeight="1" x14ac:dyDescent="0.3">
      <c r="B18" s="165" t="s">
        <v>21</v>
      </c>
      <c r="C18" s="23" t="s">
        <v>50</v>
      </c>
      <c r="D18" s="120">
        <v>3670541.56</v>
      </c>
      <c r="E18" s="54">
        <f t="shared" si="0"/>
        <v>1.4886627980126065E-2</v>
      </c>
      <c r="F18" s="120">
        <v>3766016.0100000002</v>
      </c>
      <c r="G18" s="47">
        <f t="shared" si="1"/>
        <v>1.423870438382851E-2</v>
      </c>
      <c r="H18" s="20">
        <f t="shared" si="2"/>
        <v>2.6010998224469138E-2</v>
      </c>
      <c r="I18" s="21">
        <f t="shared" si="3"/>
        <v>-4.3523865657323142E-2</v>
      </c>
      <c r="J18" s="70"/>
      <c r="K18" s="64"/>
      <c r="L18" s="94"/>
      <c r="M18" s="94"/>
      <c r="N18" s="94"/>
      <c r="O18" s="95"/>
      <c r="P18" s="94"/>
      <c r="Q18" s="94"/>
      <c r="R18" s="94"/>
      <c r="S18" s="95"/>
      <c r="T18" s="108"/>
      <c r="U18" s="105"/>
      <c r="V18" s="96"/>
    </row>
    <row r="19" spans="2:22" ht="15.75" customHeight="1" x14ac:dyDescent="0.3">
      <c r="B19" s="165" t="s">
        <v>22</v>
      </c>
      <c r="C19" s="23" t="s">
        <v>5</v>
      </c>
      <c r="D19" s="120">
        <v>338311.3900000006</v>
      </c>
      <c r="E19" s="54">
        <f t="shared" si="0"/>
        <v>1.3720906634740163E-3</v>
      </c>
      <c r="F19" s="120">
        <v>5566601.3399999999</v>
      </c>
      <c r="G19" s="47">
        <f t="shared" si="1"/>
        <v>2.1046429620166073E-2</v>
      </c>
      <c r="H19" s="20">
        <f t="shared" si="2"/>
        <v>15.454076051060504</v>
      </c>
      <c r="I19" s="21">
        <f t="shared" si="3"/>
        <v>14.338949663048005</v>
      </c>
      <c r="J19" s="70"/>
      <c r="K19" s="64"/>
      <c r="L19" s="94"/>
      <c r="M19" s="94"/>
      <c r="N19" s="94"/>
      <c r="O19" s="95"/>
      <c r="P19" s="94"/>
      <c r="Q19" s="94"/>
      <c r="R19" s="94"/>
      <c r="S19" s="95"/>
      <c r="T19" s="108"/>
      <c r="U19" s="105"/>
      <c r="V19" s="96"/>
    </row>
    <row r="20" spans="2:22" ht="15.75" customHeight="1" x14ac:dyDescent="0.3">
      <c r="B20" s="165" t="s">
        <v>23</v>
      </c>
      <c r="C20" s="23" t="s">
        <v>51</v>
      </c>
      <c r="D20" s="120">
        <v>172317.62000000002</v>
      </c>
      <c r="E20" s="54">
        <f t="shared" si="0"/>
        <v>6.9886916179222639E-4</v>
      </c>
      <c r="F20" s="120">
        <v>154608.35</v>
      </c>
      <c r="G20" s="47">
        <f t="shared" si="1"/>
        <v>5.8454945095188073E-4</v>
      </c>
      <c r="H20" s="20">
        <f t="shared" si="2"/>
        <v>-0.1027710921262725</v>
      </c>
      <c r="I20" s="21">
        <f t="shared" si="3"/>
        <v>-0.16357813034299098</v>
      </c>
      <c r="J20" s="70"/>
      <c r="K20" s="64"/>
      <c r="L20" s="94"/>
      <c r="M20" s="94"/>
      <c r="N20" s="94"/>
      <c r="O20" s="95"/>
      <c r="P20" s="94"/>
      <c r="Q20" s="94"/>
      <c r="R20" s="94"/>
      <c r="S20" s="95"/>
      <c r="T20" s="108"/>
      <c r="U20" s="105"/>
      <c r="V20" s="96"/>
    </row>
    <row r="21" spans="2:22" ht="15.75" customHeight="1" x14ac:dyDescent="0.3">
      <c r="B21" s="165" t="s">
        <v>24</v>
      </c>
      <c r="C21" s="23" t="s">
        <v>31</v>
      </c>
      <c r="D21" s="120">
        <v>617166.34000000008</v>
      </c>
      <c r="E21" s="54">
        <f t="shared" si="0"/>
        <v>2.5030436395429337E-3</v>
      </c>
      <c r="F21" s="120">
        <v>795795.14</v>
      </c>
      <c r="G21" s="47">
        <f t="shared" si="1"/>
        <v>3.0087741842997162E-3</v>
      </c>
      <c r="H21" s="20">
        <f t="shared" si="2"/>
        <v>0.28943380159066989</v>
      </c>
      <c r="I21" s="21">
        <f t="shared" si="3"/>
        <v>0.20204623553791934</v>
      </c>
      <c r="J21" s="70"/>
      <c r="K21" s="64"/>
      <c r="L21" s="94"/>
      <c r="M21" s="94"/>
      <c r="N21" s="94"/>
      <c r="O21" s="95"/>
      <c r="P21" s="94"/>
      <c r="Q21" s="94"/>
      <c r="R21" s="94"/>
      <c r="S21" s="95"/>
      <c r="T21" s="108"/>
      <c r="U21" s="105"/>
      <c r="V21" s="96"/>
    </row>
    <row r="22" spans="2:22" ht="15.75" customHeight="1" x14ac:dyDescent="0.3">
      <c r="B22" s="165" t="s">
        <v>25</v>
      </c>
      <c r="C22" s="23" t="s">
        <v>52</v>
      </c>
      <c r="D22" s="120">
        <v>1949</v>
      </c>
      <c r="E22" s="54">
        <f t="shared" si="0"/>
        <v>7.9045659772520603E-6</v>
      </c>
      <c r="F22" s="120">
        <v>1457</v>
      </c>
      <c r="G22" s="47">
        <f t="shared" si="1"/>
        <v>5.508684039619401E-6</v>
      </c>
      <c r="H22" s="20">
        <f t="shared" si="2"/>
        <v>-0.25243714725500255</v>
      </c>
      <c r="I22" s="21">
        <f t="shared" si="3"/>
        <v>-0.30310101079902207</v>
      </c>
      <c r="J22" s="70"/>
      <c r="K22" s="64"/>
      <c r="L22" s="94"/>
      <c r="M22" s="94"/>
      <c r="N22" s="94"/>
      <c r="O22" s="95"/>
      <c r="P22" s="94"/>
      <c r="Q22" s="94"/>
      <c r="R22" s="94"/>
      <c r="S22" s="95"/>
      <c r="T22" s="108"/>
      <c r="U22" s="105"/>
      <c r="V22" s="96"/>
    </row>
    <row r="23" spans="2:22" ht="15.75" customHeight="1" x14ac:dyDescent="0.3">
      <c r="B23" s="165" t="s">
        <v>26</v>
      </c>
      <c r="C23" s="23" t="s">
        <v>53</v>
      </c>
      <c r="D23" s="120">
        <v>21774.499999999996</v>
      </c>
      <c r="E23" s="54">
        <f t="shared" si="0"/>
        <v>8.8310914249191869E-5</v>
      </c>
      <c r="F23" s="120">
        <v>120250.44999999998</v>
      </c>
      <c r="G23" s="47">
        <f t="shared" si="1"/>
        <v>4.546477245518536E-4</v>
      </c>
      <c r="H23" s="20">
        <f t="shared" si="2"/>
        <v>4.5225355346850673</v>
      </c>
      <c r="I23" s="21">
        <f t="shared" si="3"/>
        <v>4.148262006086231</v>
      </c>
      <c r="J23" s="70"/>
      <c r="K23" s="64"/>
      <c r="L23" s="94"/>
      <c r="M23" s="94"/>
      <c r="N23" s="94"/>
      <c r="O23" s="95"/>
      <c r="P23" s="94"/>
      <c r="Q23" s="94"/>
      <c r="R23" s="94"/>
      <c r="S23" s="95"/>
      <c r="T23" s="108"/>
      <c r="U23" s="105"/>
      <c r="V23" s="96"/>
    </row>
    <row r="24" spans="2:22" ht="15.75" customHeight="1" x14ac:dyDescent="0.25">
      <c r="B24" s="166"/>
      <c r="C24" s="27" t="s">
        <v>32</v>
      </c>
      <c r="D24" s="102">
        <f>SUM(D6:D23)</f>
        <v>186179421.76000002</v>
      </c>
      <c r="E24" s="55">
        <f>SUM(E6:E23)</f>
        <v>0.75508851868063509</v>
      </c>
      <c r="F24" s="102">
        <f>SUM(F6:F23)</f>
        <v>202545272.33000001</v>
      </c>
      <c r="G24" s="28">
        <f>SUM(G6:G23)</f>
        <v>0.76579128962569398</v>
      </c>
      <c r="H24" s="29">
        <f>(F24-D24)/D24</f>
        <v>8.7903649153540001E-2</v>
      </c>
      <c r="I24" s="30">
        <f>(G24-E24)/E24</f>
        <v>1.4174193727325939E-2</v>
      </c>
      <c r="K24" s="109"/>
      <c r="L24" s="109"/>
      <c r="M24" s="92"/>
      <c r="N24" s="108"/>
      <c r="O24" s="108"/>
      <c r="P24" s="106"/>
      <c r="Q24" s="96"/>
      <c r="R24" s="96"/>
      <c r="S24" s="95"/>
      <c r="T24" s="108"/>
      <c r="U24" s="110"/>
      <c r="V24" s="96"/>
    </row>
    <row r="25" spans="2:22" ht="15.75" customHeight="1" x14ac:dyDescent="0.25">
      <c r="B25" s="165">
        <v>19</v>
      </c>
      <c r="C25" s="22" t="s">
        <v>6</v>
      </c>
      <c r="D25" s="119">
        <v>55998735.33300028</v>
      </c>
      <c r="E25" s="54">
        <f>D25/$D$29</f>
        <v>0.22711426274108612</v>
      </c>
      <c r="F25" s="120">
        <v>57681041.010000281</v>
      </c>
      <c r="G25" s="47">
        <f>F25/$F$29</f>
        <v>0.21808279341140746</v>
      </c>
      <c r="H25" s="20">
        <f>(F25-D25)/D25</f>
        <v>3.0041851248890823E-2</v>
      </c>
      <c r="I25" s="21">
        <f>(G25-E25)/E25</f>
        <v>-3.976619178679535E-2</v>
      </c>
      <c r="K25" s="112"/>
      <c r="L25" s="112"/>
      <c r="M25" s="63"/>
      <c r="N25" s="112"/>
      <c r="O25" s="112"/>
      <c r="P25" s="113"/>
      <c r="Q25" s="105"/>
      <c r="R25" s="93"/>
      <c r="S25" s="112"/>
      <c r="T25" s="112"/>
      <c r="U25" s="113"/>
      <c r="V25" s="105"/>
    </row>
    <row r="26" spans="2:22" ht="15.75" customHeight="1" x14ac:dyDescent="0.25">
      <c r="B26" s="17"/>
      <c r="C26" s="22" t="s">
        <v>54</v>
      </c>
      <c r="D26" s="119">
        <v>4285694.7969998233</v>
      </c>
      <c r="E26" s="54">
        <f t="shared" ref="E26:E27" si="6">D26/$D$29</f>
        <v>1.7381507070934315E-2</v>
      </c>
      <c r="F26" s="120">
        <v>4265167.6600000616</v>
      </c>
      <c r="G26" s="47">
        <f t="shared" ref="G26:G27" si="7">F26/$F$29</f>
        <v>1.6125916962898536E-2</v>
      </c>
      <c r="H26" s="20">
        <f>(F26-D26)/D26</f>
        <v>-4.7896870804079641E-3</v>
      </c>
      <c r="I26" s="21">
        <f t="shared" ref="I26:I27" si="8">(G26-E26)/E26</f>
        <v>-7.223712552149178E-2</v>
      </c>
      <c r="K26" s="112"/>
      <c r="L26" s="112"/>
      <c r="M26" s="63"/>
      <c r="N26" s="113"/>
      <c r="O26" s="112"/>
      <c r="P26" s="113"/>
      <c r="Q26" s="96"/>
      <c r="R26" s="93"/>
      <c r="S26" s="112"/>
      <c r="T26" s="112"/>
      <c r="U26" s="63"/>
      <c r="V26" s="96"/>
    </row>
    <row r="27" spans="2:22" ht="15.75" customHeight="1" x14ac:dyDescent="0.25">
      <c r="B27" s="17"/>
      <c r="C27" s="22" t="s">
        <v>7</v>
      </c>
      <c r="D27" s="119">
        <v>102500.47</v>
      </c>
      <c r="E27" s="54">
        <f t="shared" si="6"/>
        <v>4.1571150734445635E-4</v>
      </c>
      <c r="F27" s="120">
        <v>0</v>
      </c>
      <c r="G27" s="47">
        <f t="shared" si="7"/>
        <v>0</v>
      </c>
      <c r="H27" s="123">
        <f>(F27-D27)/D27</f>
        <v>-1</v>
      </c>
      <c r="I27" s="124">
        <f t="shared" si="8"/>
        <v>-1</v>
      </c>
      <c r="K27" s="112"/>
      <c r="L27" s="112"/>
      <c r="M27" s="63"/>
      <c r="N27" s="113"/>
      <c r="O27" s="112"/>
      <c r="P27" s="113"/>
      <c r="Q27" s="96"/>
      <c r="R27" s="93"/>
      <c r="S27" s="112"/>
      <c r="T27" s="112"/>
      <c r="U27" s="63"/>
      <c r="V27" s="96"/>
    </row>
    <row r="28" spans="2:22" ht="15.75" customHeight="1" x14ac:dyDescent="0.25">
      <c r="B28" s="26"/>
      <c r="C28" s="27" t="s">
        <v>33</v>
      </c>
      <c r="D28" s="122">
        <f>SUM(D25:D27)</f>
        <v>60386930.600000098</v>
      </c>
      <c r="E28" s="55">
        <f>E25+E26+E27</f>
        <v>0.24491148131936488</v>
      </c>
      <c r="F28" s="122">
        <f>SUM(F25:F27)</f>
        <v>61946208.670000345</v>
      </c>
      <c r="G28" s="31">
        <f>SUM(G25:G27)</f>
        <v>0.23420871037430599</v>
      </c>
      <c r="H28" s="32">
        <f t="shared" ref="H28" si="9">(F28-D28)/D28</f>
        <v>2.5821449351827855E-2</v>
      </c>
      <c r="I28" s="33">
        <f t="shared" ref="I28" si="10">(G28-E28)/E28</f>
        <v>-4.3700568415175549E-2</v>
      </c>
      <c r="K28" s="112"/>
      <c r="L28" s="112"/>
      <c r="M28" s="63"/>
      <c r="N28" s="112"/>
      <c r="O28" s="112"/>
      <c r="P28" s="113"/>
      <c r="Q28" s="96"/>
      <c r="R28" s="97"/>
      <c r="S28" s="112"/>
      <c r="T28" s="112"/>
      <c r="U28" s="63"/>
      <c r="V28" s="96"/>
    </row>
    <row r="29" spans="2:22" ht="16.5" customHeight="1" thickBot="1" x14ac:dyDescent="0.3">
      <c r="B29" s="34"/>
      <c r="C29" s="35" t="s">
        <v>34</v>
      </c>
      <c r="D29" s="121">
        <f>SUM(D24:D27)</f>
        <v>246566352.3600001</v>
      </c>
      <c r="E29" s="103">
        <f>E24+E28</f>
        <v>1</v>
      </c>
      <c r="F29" s="121">
        <f>SUM(F24:F27)</f>
        <v>264491481.00000036</v>
      </c>
      <c r="G29" s="51">
        <f>G24+G28</f>
        <v>1</v>
      </c>
      <c r="H29" s="36">
        <f t="shared" ref="H29" si="11">(F29-D29)/D29</f>
        <v>7.2699005636537972E-2</v>
      </c>
      <c r="I29" s="37">
        <f t="shared" ref="I29" si="12">(G29-E29)/E29</f>
        <v>0</v>
      </c>
      <c r="K29" s="114"/>
      <c r="L29" s="114"/>
      <c r="M29" s="63"/>
      <c r="N29" s="114"/>
      <c r="O29" s="114"/>
      <c r="P29" s="113"/>
      <c r="Q29" s="96"/>
      <c r="R29" s="96"/>
      <c r="S29" s="114"/>
      <c r="T29" s="114"/>
      <c r="U29" s="63"/>
      <c r="V29" s="96"/>
    </row>
    <row r="30" spans="2:22" ht="15.75" x14ac:dyDescent="0.25">
      <c r="B30" s="10"/>
      <c r="C30" s="11"/>
      <c r="D30" s="6"/>
      <c r="E30" s="12"/>
      <c r="F30" s="6"/>
      <c r="G30" s="12"/>
      <c r="H30" s="13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</row>
    <row r="31" spans="2:22" ht="15.75" x14ac:dyDescent="0.25">
      <c r="B31" s="86" t="s">
        <v>35</v>
      </c>
      <c r="C31" s="41"/>
      <c r="D31" s="90"/>
      <c r="E31" s="12"/>
      <c r="F31" s="91"/>
      <c r="G31" s="12"/>
      <c r="H31" s="13"/>
    </row>
    <row r="32" spans="2:22" ht="15.75" customHeight="1" x14ac:dyDescent="0.2">
      <c r="B32" s="87"/>
      <c r="F32" s="42"/>
    </row>
    <row r="33" spans="2:9" ht="15.75" customHeight="1" x14ac:dyDescent="0.2">
      <c r="B33" s="88" t="s">
        <v>36</v>
      </c>
      <c r="F33" s="43"/>
    </row>
    <row r="34" spans="2:9" ht="15.75" customHeight="1" x14ac:dyDescent="0.25">
      <c r="B34" s="45"/>
      <c r="C34" s="49"/>
      <c r="F34" s="44"/>
    </row>
    <row r="35" spans="2:9" ht="16.5" x14ac:dyDescent="0.3">
      <c r="B35" s="45"/>
      <c r="C35" s="59"/>
      <c r="D35" s="60"/>
      <c r="E35" s="60"/>
      <c r="F35" s="61"/>
      <c r="G35" s="62"/>
      <c r="H35" s="63"/>
      <c r="I35" s="62"/>
    </row>
    <row r="36" spans="2:9" ht="16.5" x14ac:dyDescent="0.3">
      <c r="C36" s="64"/>
      <c r="D36" s="60"/>
      <c r="E36" s="60"/>
      <c r="F36" s="61"/>
      <c r="G36" s="62"/>
      <c r="H36" s="63"/>
      <c r="I36" s="65"/>
    </row>
    <row r="37" spans="2:9" ht="16.5" x14ac:dyDescent="0.3">
      <c r="C37" s="64"/>
      <c r="D37" s="60"/>
      <c r="E37" s="60"/>
      <c r="F37" s="61"/>
      <c r="G37" s="62"/>
      <c r="H37" s="63"/>
      <c r="I37" s="63"/>
    </row>
    <row r="38" spans="2:9" ht="16.5" x14ac:dyDescent="0.3">
      <c r="C38" s="64"/>
      <c r="D38" s="60"/>
      <c r="E38" s="60"/>
      <c r="F38" s="61"/>
      <c r="G38" s="62"/>
      <c r="H38" s="63"/>
      <c r="I38" s="63"/>
    </row>
    <row r="39" spans="2:9" ht="16.5" x14ac:dyDescent="0.3">
      <c r="C39" s="64"/>
      <c r="D39" s="60"/>
      <c r="E39" s="60"/>
      <c r="F39" s="61"/>
      <c r="G39" s="62"/>
      <c r="H39" s="62"/>
      <c r="I39" s="66"/>
    </row>
    <row r="40" spans="2:9" ht="16.5" x14ac:dyDescent="0.3">
      <c r="C40" s="64"/>
      <c r="D40" s="60"/>
      <c r="E40" s="60"/>
      <c r="F40" s="61"/>
      <c r="G40" s="62"/>
      <c r="H40" s="62"/>
      <c r="I40" s="62"/>
    </row>
    <row r="41" spans="2:9" ht="16.5" x14ac:dyDescent="0.3">
      <c r="C41" s="64"/>
      <c r="D41" s="60"/>
      <c r="E41" s="60"/>
      <c r="F41" s="61"/>
      <c r="G41" s="62"/>
      <c r="H41" s="63"/>
      <c r="I41" s="62"/>
    </row>
    <row r="42" spans="2:9" ht="16.5" x14ac:dyDescent="0.3">
      <c r="C42" s="64"/>
      <c r="D42" s="60"/>
      <c r="E42" s="60"/>
      <c r="F42" s="61"/>
      <c r="G42" s="62"/>
      <c r="H42" s="63"/>
      <c r="I42" s="65"/>
    </row>
    <row r="43" spans="2:9" ht="16.5" x14ac:dyDescent="0.3">
      <c r="C43" s="64"/>
      <c r="D43" s="60"/>
      <c r="E43" s="60"/>
      <c r="F43" s="61"/>
      <c r="G43" s="62"/>
      <c r="H43" s="63"/>
      <c r="I43" s="67"/>
    </row>
    <row r="44" spans="2:9" ht="16.5" x14ac:dyDescent="0.3">
      <c r="C44" s="64"/>
      <c r="D44" s="60"/>
      <c r="E44" s="60"/>
      <c r="F44" s="61"/>
      <c r="G44" s="62"/>
      <c r="H44" s="63"/>
      <c r="I44" s="67"/>
    </row>
    <row r="45" spans="2:9" ht="16.5" x14ac:dyDescent="0.3">
      <c r="C45" s="64"/>
      <c r="D45" s="60"/>
      <c r="E45" s="60"/>
      <c r="F45" s="61"/>
      <c r="G45" s="62"/>
      <c r="H45" s="62"/>
      <c r="I45" s="66"/>
    </row>
    <row r="46" spans="2:9" ht="16.5" x14ac:dyDescent="0.3">
      <c r="C46" s="64"/>
      <c r="D46" s="60"/>
      <c r="E46" s="60"/>
      <c r="F46" s="61"/>
      <c r="G46" s="62"/>
      <c r="H46" s="62"/>
      <c r="I46" s="62"/>
    </row>
    <row r="47" spans="2:9" ht="16.5" x14ac:dyDescent="0.3">
      <c r="C47" s="64"/>
      <c r="D47" s="60"/>
      <c r="E47" s="60"/>
      <c r="F47" s="61"/>
      <c r="G47" s="62"/>
      <c r="H47" s="62"/>
      <c r="I47" s="62"/>
    </row>
    <row r="48" spans="2:9" ht="16.5" x14ac:dyDescent="0.3">
      <c r="C48" s="64"/>
      <c r="D48" s="60"/>
      <c r="E48" s="60"/>
      <c r="F48" s="61"/>
      <c r="G48" s="62"/>
      <c r="H48" s="62"/>
      <c r="I48" s="62"/>
    </row>
    <row r="49" spans="3:9" ht="16.5" x14ac:dyDescent="0.3">
      <c r="C49" s="64"/>
      <c r="D49" s="60"/>
      <c r="E49" s="60"/>
      <c r="F49" s="61"/>
      <c r="G49" s="62"/>
      <c r="H49" s="62"/>
      <c r="I49" s="62"/>
    </row>
    <row r="50" spans="3:9" ht="16.5" x14ac:dyDescent="0.3">
      <c r="C50" s="64"/>
      <c r="D50" s="60"/>
      <c r="E50" s="60"/>
      <c r="F50" s="61"/>
      <c r="G50" s="62"/>
      <c r="H50" s="62"/>
      <c r="I50" s="62"/>
    </row>
    <row r="51" spans="3:9" ht="16.5" x14ac:dyDescent="0.3">
      <c r="C51" s="64"/>
      <c r="D51" s="60"/>
      <c r="E51" s="60"/>
      <c r="F51" s="61"/>
      <c r="G51" s="62"/>
      <c r="H51" s="62"/>
      <c r="I51" s="62"/>
    </row>
    <row r="52" spans="3:9" ht="16.5" x14ac:dyDescent="0.3">
      <c r="C52" s="64"/>
      <c r="D52" s="60"/>
      <c r="E52" s="60"/>
      <c r="F52" s="61"/>
      <c r="G52" s="62"/>
      <c r="H52" s="62"/>
      <c r="I52" s="62"/>
    </row>
    <row r="53" spans="3:9" ht="15.75" x14ac:dyDescent="0.25">
      <c r="C53" s="62"/>
      <c r="D53" s="65"/>
      <c r="E53" s="65"/>
      <c r="F53" s="65"/>
      <c r="G53" s="62"/>
      <c r="H53" s="62"/>
      <c r="I53" s="62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B6:B23" numberStoredAsText="1"/>
    <ignoredError sqref="E24:I24 E28:I29 E25:E27 G25:I26 G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12" x14ac:dyDescent="0.25">
      <c r="B2" s="128" t="s">
        <v>40</v>
      </c>
      <c r="C2" s="129"/>
      <c r="D2" s="129"/>
      <c r="E2" s="129"/>
      <c r="F2" s="129"/>
      <c r="G2" s="129"/>
      <c r="H2" s="129"/>
      <c r="I2" s="130"/>
    </row>
    <row r="3" spans="2:12" ht="16.5" thickBot="1" x14ac:dyDescent="0.3">
      <c r="B3" s="2"/>
      <c r="C3" s="3"/>
    </row>
    <row r="4" spans="2:12" ht="15.75" customHeight="1" x14ac:dyDescent="0.25">
      <c r="B4" s="159"/>
      <c r="C4" s="153" t="s">
        <v>2</v>
      </c>
      <c r="D4" s="140" t="s">
        <v>28</v>
      </c>
      <c r="E4" s="131" t="s">
        <v>3</v>
      </c>
      <c r="F4" s="140" t="s">
        <v>29</v>
      </c>
      <c r="G4" s="153" t="s">
        <v>3</v>
      </c>
      <c r="H4" s="155" t="s">
        <v>8</v>
      </c>
      <c r="I4" s="157" t="s">
        <v>37</v>
      </c>
    </row>
    <row r="5" spans="2:12" x14ac:dyDescent="0.25">
      <c r="B5" s="160"/>
      <c r="C5" s="161"/>
      <c r="D5" s="141"/>
      <c r="E5" s="132" t="s">
        <v>0</v>
      </c>
      <c r="F5" s="141"/>
      <c r="G5" s="154" t="s">
        <v>0</v>
      </c>
      <c r="H5" s="156"/>
      <c r="I5" s="158"/>
    </row>
    <row r="6" spans="2:12" x14ac:dyDescent="0.25">
      <c r="B6" s="165" t="s">
        <v>9</v>
      </c>
      <c r="C6" s="18" t="s">
        <v>41</v>
      </c>
      <c r="D6" s="117">
        <v>6294569.7800000012</v>
      </c>
      <c r="E6" s="54">
        <f t="shared" ref="E6:E23" si="0">D6/$D$29</f>
        <v>6.2075774715267887E-2</v>
      </c>
      <c r="F6" s="117">
        <v>6861981.9400000013</v>
      </c>
      <c r="G6" s="19">
        <f t="shared" ref="G6:G27" si="1">F6/$F$29</f>
        <v>6.2047522793156687E-2</v>
      </c>
      <c r="H6" s="20">
        <f>(F6-D6)/D6</f>
        <v>9.0143120154591416E-2</v>
      </c>
      <c r="I6" s="21">
        <f>(G6-E6)/E6</f>
        <v>-4.5511992787503861E-4</v>
      </c>
      <c r="K6" s="115"/>
      <c r="L6" s="115"/>
    </row>
    <row r="7" spans="2:12" x14ac:dyDescent="0.25">
      <c r="B7" s="165" t="s">
        <v>10</v>
      </c>
      <c r="C7" s="22" t="s">
        <v>4</v>
      </c>
      <c r="D7" s="117">
        <v>694821.52999999991</v>
      </c>
      <c r="E7" s="54">
        <f t="shared" si="0"/>
        <v>6.8521894698254874E-3</v>
      </c>
      <c r="F7" s="117">
        <v>782589.26000000013</v>
      </c>
      <c r="G7" s="19">
        <f t="shared" si="1"/>
        <v>7.076341117203469E-3</v>
      </c>
      <c r="H7" s="20">
        <f t="shared" ref="H7:H21" si="2">(F7-D7)/D7</f>
        <v>0.12631694069698765</v>
      </c>
      <c r="I7" s="21">
        <f t="shared" ref="I7:I23" si="3">(G7-E7)/E7</f>
        <v>3.2712412341349105E-2</v>
      </c>
      <c r="K7" s="115"/>
      <c r="L7" s="115"/>
    </row>
    <row r="8" spans="2:12" x14ac:dyDescent="0.25">
      <c r="B8" s="165" t="s">
        <v>11</v>
      </c>
      <c r="C8" s="23" t="s">
        <v>42</v>
      </c>
      <c r="D8" s="117">
        <v>5922531.169999999</v>
      </c>
      <c r="E8" s="54">
        <f t="shared" si="0"/>
        <v>5.840680515151455E-2</v>
      </c>
      <c r="F8" s="117">
        <v>6062695.1400000006</v>
      </c>
      <c r="G8" s="19">
        <f t="shared" si="1"/>
        <v>5.4820198912839208E-2</v>
      </c>
      <c r="H8" s="20">
        <f t="shared" si="2"/>
        <v>2.3666227492391844E-2</v>
      </c>
      <c r="I8" s="21">
        <f t="shared" si="3"/>
        <v>-6.1407334802361435E-2</v>
      </c>
      <c r="K8" s="115"/>
      <c r="L8" s="115"/>
    </row>
    <row r="9" spans="2:12" x14ac:dyDescent="0.25">
      <c r="B9" s="165" t="s">
        <v>12</v>
      </c>
      <c r="C9" s="23" t="s">
        <v>43</v>
      </c>
      <c r="D9" s="117">
        <v>0</v>
      </c>
      <c r="E9" s="54">
        <f t="shared" si="0"/>
        <v>0</v>
      </c>
      <c r="F9" s="117">
        <v>0</v>
      </c>
      <c r="G9" s="19">
        <f t="shared" si="1"/>
        <v>0</v>
      </c>
      <c r="H9" s="24" t="s">
        <v>1</v>
      </c>
      <c r="I9" s="25" t="s">
        <v>1</v>
      </c>
      <c r="K9" s="115"/>
      <c r="L9" s="115"/>
    </row>
    <row r="10" spans="2:12" x14ac:dyDescent="0.25">
      <c r="B10" s="165" t="s">
        <v>13</v>
      </c>
      <c r="C10" s="23" t="s">
        <v>44</v>
      </c>
      <c r="D10" s="117">
        <v>0</v>
      </c>
      <c r="E10" s="54">
        <f t="shared" si="0"/>
        <v>0</v>
      </c>
      <c r="F10" s="117">
        <v>0</v>
      </c>
      <c r="G10" s="19">
        <f t="shared" si="1"/>
        <v>0</v>
      </c>
      <c r="H10" s="24" t="s">
        <v>1</v>
      </c>
      <c r="I10" s="25" t="s">
        <v>1</v>
      </c>
      <c r="K10" s="115"/>
      <c r="L10" s="115"/>
    </row>
    <row r="11" spans="2:12" x14ac:dyDescent="0.25">
      <c r="B11" s="165" t="s">
        <v>14</v>
      </c>
      <c r="C11" s="23" t="s">
        <v>45</v>
      </c>
      <c r="D11" s="117">
        <v>1820</v>
      </c>
      <c r="E11" s="54">
        <f t="shared" si="0"/>
        <v>1.7948472084741512E-5</v>
      </c>
      <c r="F11" s="117">
        <v>0</v>
      </c>
      <c r="G11" s="19">
        <f t="shared" si="1"/>
        <v>0</v>
      </c>
      <c r="H11" s="123">
        <f t="shared" si="2"/>
        <v>-1</v>
      </c>
      <c r="I11" s="124">
        <f t="shared" si="3"/>
        <v>-1</v>
      </c>
      <c r="K11" s="115"/>
      <c r="L11" s="115"/>
    </row>
    <row r="12" spans="2:12" x14ac:dyDescent="0.25">
      <c r="B12" s="165" t="s">
        <v>15</v>
      </c>
      <c r="C12" s="23" t="s">
        <v>30</v>
      </c>
      <c r="D12" s="117">
        <v>601918.01</v>
      </c>
      <c r="E12" s="54">
        <f t="shared" si="0"/>
        <v>5.9359937361473424E-3</v>
      </c>
      <c r="F12" s="117">
        <v>518021.48000000004</v>
      </c>
      <c r="G12" s="19">
        <f t="shared" si="1"/>
        <v>4.6840621075206089E-3</v>
      </c>
      <c r="H12" s="20">
        <f t="shared" si="2"/>
        <v>-0.13938198991586906</v>
      </c>
      <c r="I12" s="21">
        <f t="shared" si="3"/>
        <v>-0.2109051465137291</v>
      </c>
      <c r="K12" s="115"/>
      <c r="L12" s="115"/>
    </row>
    <row r="13" spans="2:12" x14ac:dyDescent="0.25">
      <c r="B13" s="165" t="s">
        <v>16</v>
      </c>
      <c r="C13" s="23" t="s">
        <v>27</v>
      </c>
      <c r="D13" s="117">
        <v>4033805.58</v>
      </c>
      <c r="E13" s="54">
        <f t="shared" si="0"/>
        <v>3.9780575191156346E-2</v>
      </c>
      <c r="F13" s="117">
        <v>4378317.8199999994</v>
      </c>
      <c r="G13" s="19">
        <f t="shared" si="1"/>
        <v>3.9589695383566402E-2</v>
      </c>
      <c r="H13" s="20">
        <f t="shared" si="2"/>
        <v>8.5406257978352856E-2</v>
      </c>
      <c r="I13" s="21">
        <f t="shared" si="3"/>
        <v>-4.798316934149784E-3</v>
      </c>
      <c r="K13" s="115"/>
      <c r="L13" s="115"/>
    </row>
    <row r="14" spans="2:12" x14ac:dyDescent="0.25">
      <c r="B14" s="165" t="s">
        <v>17</v>
      </c>
      <c r="C14" s="23" t="s">
        <v>46</v>
      </c>
      <c r="D14" s="117">
        <v>10739085.760000002</v>
      </c>
      <c r="E14" s="54">
        <f t="shared" si="0"/>
        <v>0.10590669284560722</v>
      </c>
      <c r="F14" s="117">
        <v>9375014.9699999969</v>
      </c>
      <c r="G14" s="19">
        <f t="shared" si="1"/>
        <v>8.4770910230238805E-2</v>
      </c>
      <c r="H14" s="20">
        <f t="shared" si="2"/>
        <v>-0.12701926593051105</v>
      </c>
      <c r="I14" s="21">
        <f t="shared" si="3"/>
        <v>-0.19956984820761572</v>
      </c>
      <c r="K14" s="115"/>
      <c r="L14" s="115"/>
    </row>
    <row r="15" spans="2:12" x14ac:dyDescent="0.25">
      <c r="B15" s="165" t="s">
        <v>18</v>
      </c>
      <c r="C15" s="23" t="s">
        <v>47</v>
      </c>
      <c r="D15" s="117">
        <v>62578907.840000004</v>
      </c>
      <c r="E15" s="54">
        <f t="shared" si="0"/>
        <v>0.61714053871420438</v>
      </c>
      <c r="F15" s="117">
        <v>70600757.939999998</v>
      </c>
      <c r="G15" s="19">
        <f t="shared" si="1"/>
        <v>0.63838730206513594</v>
      </c>
      <c r="H15" s="20">
        <f t="shared" si="2"/>
        <v>0.12818776129027429</v>
      </c>
      <c r="I15" s="21">
        <f t="shared" si="3"/>
        <v>3.4427755135319128E-2</v>
      </c>
      <c r="K15" s="115"/>
      <c r="L15" s="115"/>
    </row>
    <row r="16" spans="2:12" x14ac:dyDescent="0.25">
      <c r="B16" s="165" t="s">
        <v>19</v>
      </c>
      <c r="C16" s="23" t="s">
        <v>48</v>
      </c>
      <c r="D16" s="117">
        <v>5797.99</v>
      </c>
      <c r="E16" s="54">
        <f t="shared" si="0"/>
        <v>5.7178605309126621E-5</v>
      </c>
      <c r="F16" s="117">
        <v>4954.2</v>
      </c>
      <c r="G16" s="19">
        <f t="shared" si="1"/>
        <v>4.4796946437585173E-5</v>
      </c>
      <c r="H16" s="20">
        <f t="shared" si="2"/>
        <v>-0.14553146866414049</v>
      </c>
      <c r="I16" s="21">
        <f t="shared" si="3"/>
        <v>-0.21654356213485915</v>
      </c>
      <c r="K16" s="115"/>
      <c r="L16" s="115"/>
    </row>
    <row r="17" spans="2:18" x14ac:dyDescent="0.25">
      <c r="B17" s="165" t="s">
        <v>20</v>
      </c>
      <c r="C17" s="23" t="s">
        <v>49</v>
      </c>
      <c r="D17" s="117">
        <v>650.5</v>
      </c>
      <c r="E17" s="54">
        <f t="shared" si="0"/>
        <v>6.4150995006177776E-6</v>
      </c>
      <c r="F17" s="117">
        <v>475.01</v>
      </c>
      <c r="G17" s="19">
        <f t="shared" si="1"/>
        <v>4.2951430154853122E-6</v>
      </c>
      <c r="H17" s="20">
        <f t="shared" si="2"/>
        <v>-0.26977709454265952</v>
      </c>
      <c r="I17" s="21">
        <f t="shared" si="3"/>
        <v>-0.33046353917477234</v>
      </c>
      <c r="K17" s="115"/>
      <c r="L17" s="115"/>
    </row>
    <row r="18" spans="2:18" x14ac:dyDescent="0.25">
      <c r="B18" s="165" t="s">
        <v>21</v>
      </c>
      <c r="C18" s="23" t="s">
        <v>50</v>
      </c>
      <c r="D18" s="117">
        <v>758776.39</v>
      </c>
      <c r="E18" s="54">
        <f t="shared" si="0"/>
        <v>7.4828993705911761E-3</v>
      </c>
      <c r="F18" s="117">
        <v>976271.26</v>
      </c>
      <c r="G18" s="19">
        <f t="shared" si="1"/>
        <v>8.8276555937939101E-3</v>
      </c>
      <c r="H18" s="20">
        <f t="shared" si="2"/>
        <v>0.28663895301223064</v>
      </c>
      <c r="I18" s="21">
        <f t="shared" si="3"/>
        <v>0.17971058497563269</v>
      </c>
      <c r="K18" s="115"/>
      <c r="L18" s="115"/>
    </row>
    <row r="19" spans="2:18" x14ac:dyDescent="0.25">
      <c r="B19" s="165" t="s">
        <v>22</v>
      </c>
      <c r="C19" s="23" t="s">
        <v>5</v>
      </c>
      <c r="D19" s="117">
        <v>1500</v>
      </c>
      <c r="E19" s="54">
        <f t="shared" si="0"/>
        <v>1.479269677313861E-5</v>
      </c>
      <c r="F19" s="117">
        <v>3000</v>
      </c>
      <c r="G19" s="19">
        <f t="shared" si="1"/>
        <v>2.7126647957844966E-5</v>
      </c>
      <c r="H19" s="125">
        <f t="shared" ref="H19:H20" si="4">(F19-D19)/D19</f>
        <v>1</v>
      </c>
      <c r="I19" s="74">
        <f t="shared" ref="I19:I20" si="5">(G19-E19)/E19</f>
        <v>0.83378652140717313</v>
      </c>
      <c r="K19" s="115"/>
      <c r="L19" s="115"/>
    </row>
    <row r="20" spans="2:18" x14ac:dyDescent="0.25">
      <c r="B20" s="165" t="s">
        <v>23</v>
      </c>
      <c r="C20" s="23" t="s">
        <v>51</v>
      </c>
      <c r="D20" s="117">
        <v>648</v>
      </c>
      <c r="E20" s="54">
        <f t="shared" si="0"/>
        <v>6.3904450059958799E-6</v>
      </c>
      <c r="F20" s="117">
        <v>5232</v>
      </c>
      <c r="G20" s="19">
        <f t="shared" si="1"/>
        <v>4.7308874038481621E-5</v>
      </c>
      <c r="H20" s="73">
        <f t="shared" si="4"/>
        <v>7.0740740740740744</v>
      </c>
      <c r="I20" s="74">
        <f t="shared" si="5"/>
        <v>6.4030641049400696</v>
      </c>
      <c r="K20" s="115"/>
      <c r="L20" s="115"/>
    </row>
    <row r="21" spans="2:18" x14ac:dyDescent="0.25">
      <c r="B21" s="165" t="s">
        <v>24</v>
      </c>
      <c r="C21" s="23" t="s">
        <v>31</v>
      </c>
      <c r="D21" s="117">
        <v>397414.73</v>
      </c>
      <c r="E21" s="54">
        <f t="shared" si="0"/>
        <v>3.9192237293791676E-3</v>
      </c>
      <c r="F21" s="117">
        <v>476639.35</v>
      </c>
      <c r="G21" s="19">
        <f t="shared" si="1"/>
        <v>4.3098759501020174E-3</v>
      </c>
      <c r="H21" s="20">
        <f t="shared" si="2"/>
        <v>0.19934998383175179</v>
      </c>
      <c r="I21" s="21">
        <f t="shared" si="3"/>
        <v>9.9675917400288805E-2</v>
      </c>
      <c r="K21" s="115"/>
      <c r="L21" s="115"/>
    </row>
    <row r="22" spans="2:18" x14ac:dyDescent="0.25">
      <c r="B22" s="165" t="s">
        <v>25</v>
      </c>
      <c r="C22" s="23" t="s">
        <v>52</v>
      </c>
      <c r="D22" s="117">
        <v>0</v>
      </c>
      <c r="E22" s="54">
        <f t="shared" si="0"/>
        <v>0</v>
      </c>
      <c r="F22" s="117">
        <v>0</v>
      </c>
      <c r="G22" s="19">
        <f t="shared" si="1"/>
        <v>0</v>
      </c>
      <c r="H22" s="24" t="s">
        <v>1</v>
      </c>
      <c r="I22" s="25" t="s">
        <v>1</v>
      </c>
      <c r="K22" s="115"/>
      <c r="L22" s="115"/>
    </row>
    <row r="23" spans="2:18" x14ac:dyDescent="0.25">
      <c r="B23" s="165" t="s">
        <v>26</v>
      </c>
      <c r="C23" s="23" t="s">
        <v>53</v>
      </c>
      <c r="D23" s="117">
        <v>1739.68</v>
      </c>
      <c r="E23" s="54">
        <f t="shared" si="0"/>
        <v>1.7156372481529185E-5</v>
      </c>
      <c r="F23" s="117">
        <v>2201.98</v>
      </c>
      <c r="G23" s="19">
        <f t="shared" si="1"/>
        <v>1.9910778756738485E-5</v>
      </c>
      <c r="H23" s="20">
        <f>(F23-D23)/D23</f>
        <v>0.26573852662558628</v>
      </c>
      <c r="I23" s="21">
        <f t="shared" si="3"/>
        <v>0.16054712487588718</v>
      </c>
      <c r="K23" s="115"/>
      <c r="L23" s="115"/>
    </row>
    <row r="24" spans="2:18" s="3" customFormat="1" x14ac:dyDescent="0.25">
      <c r="B24" s="166"/>
      <c r="C24" s="27" t="s">
        <v>32</v>
      </c>
      <c r="D24" s="118">
        <f>SUM(D6:D23)</f>
        <v>92033986.960000008</v>
      </c>
      <c r="E24" s="55">
        <f>SUM(E6:E23)</f>
        <v>0.90762057461484869</v>
      </c>
      <c r="F24" s="118">
        <f>SUM(F6:F23)</f>
        <v>100048152.35000001</v>
      </c>
      <c r="G24" s="28">
        <f>SUM(G6:G23)</f>
        <v>0.90465700254376324</v>
      </c>
      <c r="H24" s="32">
        <f t="shared" ref="H24:H29" si="6">(F24-D24)/D24</f>
        <v>8.7078324592013312E-2</v>
      </c>
      <c r="I24" s="33">
        <f t="shared" ref="I24:I29" si="7">(G24-E24)/E24</f>
        <v>-3.2652103246370774E-3</v>
      </c>
      <c r="K24" s="116"/>
      <c r="L24" s="116"/>
    </row>
    <row r="25" spans="2:18" ht="15.75" customHeight="1" x14ac:dyDescent="0.25">
      <c r="B25" s="165">
        <v>19</v>
      </c>
      <c r="C25" s="22" t="s">
        <v>6</v>
      </c>
      <c r="D25" s="117">
        <v>8312444.0300000003</v>
      </c>
      <c r="E25" s="54">
        <f>D25/$D$29</f>
        <v>8.197564265298421E-2</v>
      </c>
      <c r="F25" s="117">
        <v>9403881.5800000001</v>
      </c>
      <c r="G25" s="19">
        <f t="shared" si="1"/>
        <v>8.5031928352640965E-2</v>
      </c>
      <c r="H25" s="20">
        <f>(F25-D25)/D25</f>
        <v>0.13130164197929639</v>
      </c>
      <c r="I25" s="21">
        <f t="shared" si="7"/>
        <v>3.7282851353718484E-2</v>
      </c>
      <c r="K25" s="115"/>
      <c r="L25" s="115"/>
    </row>
    <row r="26" spans="2:18" x14ac:dyDescent="0.25">
      <c r="B26" s="17"/>
      <c r="C26" s="22" t="s">
        <v>54</v>
      </c>
      <c r="D26" s="117">
        <v>955174.82000000007</v>
      </c>
      <c r="E26" s="54">
        <f>D26/$D$29</f>
        <v>9.4197409850648364E-3</v>
      </c>
      <c r="F26" s="117">
        <v>1021929.02</v>
      </c>
      <c r="G26" s="19">
        <f t="shared" si="1"/>
        <v>9.2405029211485024E-3</v>
      </c>
      <c r="H26" s="20">
        <f>(F26-D26)/D26</f>
        <v>6.9886892537640327E-2</v>
      </c>
      <c r="I26" s="21">
        <f t="shared" si="7"/>
        <v>-1.9027918517135353E-2</v>
      </c>
      <c r="K26" s="115"/>
      <c r="L26" s="115"/>
    </row>
    <row r="27" spans="2:18" customFormat="1" ht="15.75" customHeight="1" x14ac:dyDescent="0.25">
      <c r="B27" s="17"/>
      <c r="C27" s="22" t="s">
        <v>7</v>
      </c>
      <c r="D27" s="119">
        <v>99783.2</v>
      </c>
      <c r="E27" s="54">
        <f t="shared" ref="E27" si="8">D27/$D$29</f>
        <v>9.8404174710229643E-4</v>
      </c>
      <c r="F27" s="120">
        <v>118396.44</v>
      </c>
      <c r="G27" s="47">
        <f t="shared" si="1"/>
        <v>1.0705661824473712E-3</v>
      </c>
      <c r="H27" s="20">
        <f>(F27-D27)/D27</f>
        <v>0.1865368118079998</v>
      </c>
      <c r="I27" s="21">
        <f t="shared" si="7"/>
        <v>8.792760632347453E-2</v>
      </c>
      <c r="K27" s="111"/>
      <c r="L27" s="107"/>
      <c r="M27" s="3"/>
      <c r="R27" s="3"/>
    </row>
    <row r="28" spans="2:18" s="3" customFormat="1" x14ac:dyDescent="0.25">
      <c r="B28" s="26"/>
      <c r="C28" s="27" t="s">
        <v>33</v>
      </c>
      <c r="D28" s="102">
        <f>D25+D26+D27</f>
        <v>9367402.0499999989</v>
      </c>
      <c r="E28" s="55">
        <f>E25+E26+E27</f>
        <v>9.2379425385151342E-2</v>
      </c>
      <c r="F28" s="102">
        <f>F25+F26+F27</f>
        <v>10544207.039999999</v>
      </c>
      <c r="G28" s="28">
        <f>G25+G26</f>
        <v>9.4272431273789467E-2</v>
      </c>
      <c r="H28" s="32">
        <f t="shared" si="6"/>
        <v>0.12562768030224564</v>
      </c>
      <c r="I28" s="33">
        <f t="shared" si="7"/>
        <v>2.0491639569587515E-2</v>
      </c>
      <c r="K28" s="109"/>
      <c r="L28" s="109"/>
    </row>
    <row r="29" spans="2:18" s="3" customFormat="1" ht="16.5" thickBot="1" x14ac:dyDescent="0.3">
      <c r="B29" s="38"/>
      <c r="C29" s="35" t="s">
        <v>34</v>
      </c>
      <c r="D29" s="121">
        <f>D24+D28</f>
        <v>101401389.01000001</v>
      </c>
      <c r="E29" s="104">
        <f>E24+E28</f>
        <v>1</v>
      </c>
      <c r="F29" s="121">
        <f>SUM(F24:F27)</f>
        <v>110592359.39</v>
      </c>
      <c r="G29" s="50">
        <f>G24+G28</f>
        <v>0.99892943381755273</v>
      </c>
      <c r="H29" s="36">
        <f t="shared" si="6"/>
        <v>9.0639491921492316E-2</v>
      </c>
      <c r="I29" s="37">
        <f t="shared" si="7"/>
        <v>-1.0705661824472745E-3</v>
      </c>
      <c r="K29" s="109"/>
      <c r="L29" s="109"/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86" t="s">
        <v>35</v>
      </c>
      <c r="C31" s="41"/>
      <c r="E31" s="16"/>
      <c r="F31" s="4"/>
      <c r="G31" s="16"/>
      <c r="H31" s="40"/>
    </row>
    <row r="32" spans="2:18" x14ac:dyDescent="0.25">
      <c r="B32" s="89"/>
      <c r="D32" s="57"/>
      <c r="E32" s="4"/>
      <c r="F32" s="57"/>
      <c r="G32" s="4"/>
      <c r="H32" s="40"/>
    </row>
    <row r="33" spans="2:8" x14ac:dyDescent="0.25">
      <c r="B33" s="86" t="s">
        <v>36</v>
      </c>
      <c r="E33" s="57"/>
      <c r="F33" s="40"/>
      <c r="G33" s="52"/>
      <c r="H33" s="40"/>
    </row>
    <row r="34" spans="2:8" x14ac:dyDescent="0.25">
      <c r="E34" s="4"/>
      <c r="F34" s="39"/>
      <c r="G34" s="53"/>
      <c r="H34" s="39"/>
    </row>
    <row r="35" spans="2:8" x14ac:dyDescent="0.25">
      <c r="D35" s="4"/>
      <c r="E35" s="58"/>
      <c r="F35" s="39"/>
      <c r="G35" s="52"/>
    </row>
    <row r="36" spans="2:8" x14ac:dyDescent="0.25">
      <c r="D36" s="4"/>
      <c r="E36" s="4"/>
      <c r="G36" s="9"/>
    </row>
    <row r="37" spans="2:8" x14ac:dyDescent="0.25">
      <c r="D37" s="40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56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2020-02-25T14:55:12Z</cp:lastPrinted>
  <dcterms:created xsi:type="dcterms:W3CDTF">2011-07-19T08:09:31Z</dcterms:created>
  <dcterms:modified xsi:type="dcterms:W3CDTF">2020-02-25T14:55:55Z</dcterms:modified>
</cp:coreProperties>
</file>