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27" i="6" l="1"/>
  <c r="H27" i="6"/>
  <c r="I27" i="4"/>
  <c r="H27" i="4"/>
  <c r="I11" i="4" l="1"/>
  <c r="H11" i="4"/>
  <c r="I11" i="5"/>
  <c r="H11" i="5"/>
  <c r="D24" i="6" l="1"/>
  <c r="H20" i="6" l="1"/>
  <c r="H19" i="6"/>
  <c r="H17" i="5"/>
  <c r="H10" i="5"/>
  <c r="H25" i="6" l="1"/>
  <c r="D25" i="4"/>
  <c r="D28" i="6"/>
  <c r="F26" i="4" l="1"/>
  <c r="F27" i="4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7" i="4"/>
  <c r="D7" i="4"/>
  <c r="D8" i="4"/>
  <c r="D9" i="4"/>
  <c r="D10" i="4"/>
  <c r="D11" i="4"/>
  <c r="D12" i="4"/>
  <c r="D13" i="4"/>
  <c r="D14" i="4"/>
  <c r="D15" i="4"/>
  <c r="D16" i="4"/>
  <c r="D17" i="4"/>
  <c r="H17" i="4" s="1"/>
  <c r="D18" i="4"/>
  <c r="D19" i="4"/>
  <c r="D20" i="4"/>
  <c r="D21" i="4"/>
  <c r="D22" i="4"/>
  <c r="D23" i="4"/>
  <c r="D6" i="4"/>
  <c r="H10" i="4" l="1"/>
  <c r="F28" i="4"/>
  <c r="F24" i="4"/>
  <c r="F29" i="4" l="1"/>
  <c r="F28" i="6"/>
  <c r="H23" i="6" l="1"/>
  <c r="H26" i="6"/>
  <c r="F28" i="5" l="1"/>
  <c r="H26" i="5" l="1"/>
  <c r="H25" i="5"/>
  <c r="H7" i="5"/>
  <c r="H8" i="5"/>
  <c r="H12" i="5"/>
  <c r="H13" i="5"/>
  <c r="H14" i="5"/>
  <c r="H15" i="5"/>
  <c r="H16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D29" i="4" l="1"/>
  <c r="H26" i="4"/>
  <c r="H25" i="4"/>
  <c r="H7" i="4" l="1"/>
  <c r="H8" i="4"/>
  <c r="H12" i="4"/>
  <c r="H13" i="4"/>
  <c r="H14" i="4"/>
  <c r="H15" i="4"/>
  <c r="H16" i="4"/>
  <c r="H18" i="4"/>
  <c r="H19" i="4"/>
  <c r="H20" i="4"/>
  <c r="H21" i="4"/>
  <c r="H22" i="4"/>
  <c r="H23" i="4"/>
  <c r="D29" i="6"/>
  <c r="H6" i="4"/>
  <c r="F24" i="5"/>
  <c r="E27" i="6" l="1"/>
  <c r="E25" i="6"/>
  <c r="E26" i="6"/>
  <c r="H7" i="6"/>
  <c r="H8" i="6"/>
  <c r="H12" i="6"/>
  <c r="H13" i="6"/>
  <c r="H14" i="6"/>
  <c r="H15" i="6"/>
  <c r="H16" i="6"/>
  <c r="H18" i="6"/>
  <c r="H21" i="6"/>
  <c r="F24" i="6"/>
  <c r="E28" i="6" l="1"/>
  <c r="F29" i="6"/>
  <c r="G27" i="6" s="1"/>
  <c r="E26" i="4"/>
  <c r="E25" i="4"/>
  <c r="E27" i="4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6" i="6" l="1"/>
  <c r="G25" i="6"/>
  <c r="H28" i="5"/>
  <c r="G28" i="6" l="1"/>
  <c r="F29" i="5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G13" i="5"/>
  <c r="G15" i="5"/>
  <c r="I15" i="5" s="1"/>
  <c r="G17" i="5"/>
  <c r="I17" i="5" s="1"/>
  <c r="G19" i="5"/>
  <c r="I19" i="5" s="1"/>
  <c r="G21" i="5"/>
  <c r="G23" i="5"/>
  <c r="G8" i="5"/>
  <c r="G10" i="5"/>
  <c r="I10" i="5" s="1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G29" i="5" s="1"/>
  <c r="E11" i="6"/>
  <c r="E19" i="6"/>
  <c r="E9" i="6"/>
  <c r="E6" i="6"/>
  <c r="E13" i="6"/>
  <c r="I8" i="5"/>
  <c r="I21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I20" i="6" s="1"/>
  <c r="G22" i="6"/>
  <c r="H24" i="4"/>
  <c r="I6" i="5"/>
  <c r="H28" i="4"/>
  <c r="I14" i="5"/>
  <c r="I23" i="5"/>
  <c r="I18" i="5"/>
  <c r="I19" i="6" l="1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I22" i="4" s="1"/>
  <c r="G6" i="4"/>
  <c r="G18" i="4"/>
  <c r="I18" i="4" s="1"/>
  <c r="G14" i="4"/>
  <c r="I14" i="4" s="1"/>
  <c r="G10" i="4"/>
  <c r="I10" i="4" s="1"/>
  <c r="G21" i="4"/>
  <c r="I21" i="4" s="1"/>
  <c r="G17" i="4"/>
  <c r="I17" i="4" s="1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<sst xmlns="http://schemas.openxmlformats.org/spreadsheetml/2006/main" count="176" uniqueCount="55">
  <si>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</si>
  <si>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</si>
  <si>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</si>
  <si>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</si>
  <si>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</si>
  <si>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</si>
  <si>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</si>
  <si>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</si>
  <si>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</si>
  <si>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Promjena udjela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</si>
  <si>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</si>
  <si>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</si>
  <si>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</si>
  <si>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</si>
  <si>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</si>
  <si>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</si>
  <si>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</si>
  <si>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</si>
  <si>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</si>
  <si>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</si>
  <si>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</si>
  <si>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</si>
  <si>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</si>
  <si>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</si>
  <si>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</si>
  <si>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</si>
  <si>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</si>
  <si>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</si>
  <si>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</si>
  <si>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V 2015.*</t>
  </si>
  <si>
    <t>V 2016.**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</si>
  <si>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</si>
  <si>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</si>
  <si>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</si>
  <si>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</si>
  <si>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</si>
  <si>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*Podatci se odnose na razdoblje od 01.01. do 31.05.2015. godine.</t>
  </si>
  <si>
    <t>**Podatci se odnose na razdoblje od 01.01. do 31.05.2016. godine.</t>
  </si>
  <si>
    <t>Premije po skupinama/vrstama osiguranja u BiH (u KM) za svibanj 2015. i 2016. godine</t>
  </si>
  <si>
    <t>Premije po skupinama/vrstama osiguranja u FBiH (u KM) za svibanj 2015. i 2016. godine</t>
  </si>
  <si>
    <t>Premije po skupinama/vrstama osiguranja u RS (u KM) za svibanj 2015. i 2016. godine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</si>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</sst>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2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0"/>
      <color rgb="FF00B05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04"/>
    </font>
    <font>
      <sz val="8"/>
      <name val="Bookman Old Style"/>
      <family val="1"/>
      <charset val="238"/>
    </font>
    <font>
      <sz val="9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2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5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23" fillId="0" borderId="0"/>
    <xf numFmtId="0" fontId="12" fillId="23" borderId="7" applyNumberFormat="0" applyFont="0" applyAlignment="0" applyProtection="0"/>
    <xf numFmtId="0" fontId="24" fillId="20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47" fillId="0" borderId="0"/>
    <xf numFmtId="0" fontId="6" fillId="0" borderId="0"/>
    <xf numFmtId="0" fontId="47" fillId="0" borderId="0"/>
    <xf numFmtId="0" fontId="6" fillId="0" borderId="0"/>
    <xf numFmtId="0" fontId="47" fillId="0" borderId="0"/>
    <xf numFmtId="0" fontId="5" fillId="0" borderId="0"/>
    <xf numFmtId="0" fontId="47" fillId="0" borderId="0"/>
    <xf numFmtId="0" fontId="47" fillId="0" borderId="0"/>
    <xf numFmtId="0" fontId="5" fillId="0" borderId="0"/>
    <xf numFmtId="0" fontId="47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29" fillId="0" borderId="0" xfId="197" applyFont="1"/>
    <xf numFmtId="0" fontId="31" fillId="0" borderId="0" xfId="197" applyFont="1"/>
    <xf numFmtId="0" fontId="30" fillId="0" borderId="0" xfId="197" applyFont="1"/>
    <xf numFmtId="0" fontId="29" fillId="0" borderId="0" xfId="197" applyFont="1" applyBorder="1"/>
    <xf numFmtId="0" fontId="32" fillId="0" borderId="0" xfId="197" applyFont="1" applyFill="1" applyBorder="1"/>
    <xf numFmtId="3" fontId="30" fillId="0" borderId="0" xfId="197" applyNumberFormat="1" applyFont="1" applyBorder="1" applyAlignment="1">
      <alignment horizontal="right"/>
    </xf>
    <xf numFmtId="3" fontId="29" fillId="0" borderId="0" xfId="197" applyNumberFormat="1" applyFont="1" applyBorder="1"/>
    <xf numFmtId="3" fontId="33" fillId="0" borderId="0" xfId="197" applyNumberFormat="1" applyFont="1" applyBorder="1" applyAlignment="1">
      <alignment horizontal="right"/>
    </xf>
    <xf numFmtId="3" fontId="29" fillId="0" borderId="0" xfId="197" applyNumberFormat="1" applyFont="1"/>
    <xf numFmtId="0" fontId="29" fillId="0" borderId="0" xfId="197" applyFont="1" applyBorder="1" applyAlignment="1">
      <alignment horizontal="justify"/>
    </xf>
    <xf numFmtId="0" fontId="30" fillId="0" borderId="0" xfId="197" applyFont="1" applyBorder="1" applyAlignment="1">
      <alignment horizontal="left" wrapText="1"/>
    </xf>
    <xf numFmtId="0" fontId="30" fillId="0" borderId="0" xfId="197" applyFont="1" applyBorder="1" applyAlignment="1">
      <alignment horizontal="right" wrapText="1"/>
    </xf>
    <xf numFmtId="0" fontId="29" fillId="0" borderId="0" xfId="197" applyFont="1" applyAlignment="1">
      <alignment wrapText="1"/>
    </xf>
    <xf numFmtId="0" fontId="29" fillId="0" borderId="0" xfId="197" applyFont="1" applyBorder="1" applyAlignment="1"/>
    <xf numFmtId="0" fontId="30" fillId="0" borderId="0" xfId="197" applyFont="1" applyBorder="1" applyAlignment="1">
      <alignment wrapText="1"/>
    </xf>
    <xf numFmtId="0" fontId="30" fillId="0" borderId="0" xfId="197" applyFont="1" applyBorder="1" applyAlignment="1"/>
    <xf numFmtId="0" fontId="38" fillId="0" borderId="11" xfId="197" applyFont="1" applyBorder="1" applyAlignment="1">
      <alignment horizontal="right" vertical="center"/>
    </xf>
    <xf numFmtId="0" fontId="40" fillId="0" borderId="10" xfId="197" applyFont="1" applyBorder="1" applyAlignment="1">
      <alignment horizontal="left" vertical="center" wrapText="1"/>
    </xf>
    <xf numFmtId="10" fontId="38" fillId="0" borderId="10" xfId="197" applyNumberFormat="1" applyFont="1" applyBorder="1" applyAlignment="1">
      <alignment horizontal="right" vertical="center" wrapText="1"/>
    </xf>
    <xf numFmtId="10" fontId="39" fillId="0" borderId="10" xfId="197" applyNumberFormat="1" applyFont="1" applyBorder="1" applyAlignment="1">
      <alignment vertical="center" wrapText="1"/>
    </xf>
    <xf numFmtId="10" fontId="39" fillId="0" borderId="13" xfId="197" applyNumberFormat="1" applyFont="1" applyBorder="1" applyAlignment="1">
      <alignment vertical="center" wrapText="1"/>
    </xf>
    <xf numFmtId="0" fontId="38" fillId="0" borderId="10" xfId="197" applyFont="1" applyBorder="1" applyAlignment="1">
      <alignment horizontal="left" vertical="center" wrapText="1"/>
    </xf>
    <xf numFmtId="0" fontId="38" fillId="0" borderId="10" xfId="197" applyFont="1" applyFill="1" applyBorder="1" applyAlignment="1">
      <alignment horizontal="left" vertical="center" wrapText="1"/>
    </xf>
    <xf numFmtId="10" fontId="39" fillId="0" borderId="10" xfId="197" applyNumberFormat="1" applyFont="1" applyBorder="1" applyAlignment="1">
      <alignment horizontal="right" vertical="center" wrapText="1"/>
    </xf>
    <xf numFmtId="10" fontId="39" fillId="0" borderId="13" xfId="197" applyNumberFormat="1" applyFont="1" applyBorder="1" applyAlignment="1">
      <alignment horizontal="right" vertical="center" wrapText="1"/>
    </xf>
    <xf numFmtId="0" fontId="35" fillId="24" borderId="11" xfId="197" applyFont="1" applyFill="1" applyBorder="1" applyAlignment="1">
      <alignment horizontal="right" vertical="center"/>
    </xf>
    <xf numFmtId="0" fontId="35" fillId="24" borderId="10" xfId="197" applyFont="1" applyFill="1" applyBorder="1" applyAlignment="1">
      <alignment horizontal="right" vertical="center" wrapText="1"/>
    </xf>
    <xf numFmtId="10" fontId="35" fillId="24" borderId="10" xfId="197" applyNumberFormat="1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7" fillId="24" borderId="13" xfId="197" applyNumberFormat="1" applyFont="1" applyFill="1" applyBorder="1" applyAlignment="1">
      <alignment horizontal="right" vertical="center" wrapText="1"/>
    </xf>
    <xf numFmtId="10" fontId="35" fillId="24" borderId="10" xfId="197" applyNumberFormat="1" applyFont="1" applyFill="1" applyBorder="1" applyAlignment="1">
      <alignment vertical="center" wrapText="1"/>
    </xf>
    <xf numFmtId="10" fontId="37" fillId="24" borderId="10" xfId="197" applyNumberFormat="1" applyFont="1" applyFill="1" applyBorder="1" applyAlignment="1">
      <alignment vertical="center" wrapText="1"/>
    </xf>
    <xf numFmtId="10" fontId="37" fillId="24" borderId="13" xfId="197" applyNumberFormat="1" applyFont="1" applyFill="1" applyBorder="1" applyAlignment="1">
      <alignment vertical="center" wrapText="1"/>
    </xf>
    <xf numFmtId="0" fontId="35" fillId="25" borderId="15" xfId="197" applyFont="1" applyFill="1" applyBorder="1" applyAlignment="1">
      <alignment horizontal="justify" vertical="center"/>
    </xf>
    <xf numFmtId="0" fontId="35" fillId="25" borderId="12" xfId="197" applyFont="1" applyFill="1" applyBorder="1" applyAlignment="1">
      <alignment horizontal="right" vertical="center" wrapText="1"/>
    </xf>
    <xf numFmtId="10" fontId="37" fillId="25" borderId="12" xfId="197" applyNumberFormat="1" applyFont="1" applyFill="1" applyBorder="1" applyAlignment="1">
      <alignment vertical="center" wrapText="1"/>
    </xf>
    <xf numFmtId="10" fontId="37" fillId="25" borderId="14" xfId="197" applyNumberFormat="1" applyFont="1" applyFill="1" applyBorder="1" applyAlignment="1">
      <alignment vertical="center" wrapText="1"/>
    </xf>
    <xf numFmtId="0" fontId="35" fillId="25" borderId="15" xfId="197" applyFont="1" applyFill="1" applyBorder="1" applyAlignment="1">
      <alignment horizontal="right" vertical="center"/>
    </xf>
    <xf numFmtId="4" fontId="29" fillId="0" borderId="0" xfId="197" applyNumberFormat="1" applyFont="1"/>
    <xf numFmtId="4" fontId="0" fillId="0" borderId="0" xfId="0" applyNumberFormat="1" applyBorder="1"/>
    <xf numFmtId="0" fontId="41" fillId="0" borderId="0" xfId="197" applyFont="1" applyBorder="1" applyAlignment="1">
      <alignment wrapText="1"/>
    </xf>
    <xf numFmtId="4" fontId="42" fillId="0" borderId="0" xfId="0" applyNumberFormat="1" applyFont="1"/>
    <xf numFmtId="3" fontId="44" fillId="0" borderId="0" xfId="0" applyNumberFormat="1" applyFont="1"/>
    <xf numFmtId="3" fontId="45" fillId="0" borderId="0" xfId="197" applyNumberFormat="1" applyFont="1"/>
    <xf numFmtId="0" fontId="46" fillId="0" borderId="0" xfId="197" applyFont="1"/>
    <xf numFmtId="3" fontId="43" fillId="0" borderId="0" xfId="0" applyNumberFormat="1" applyFont="1" applyFill="1" applyBorder="1"/>
    <xf numFmtId="10" fontId="38" fillId="0" borderId="24" xfId="197" applyNumberFormat="1" applyFont="1" applyBorder="1" applyAlignment="1">
      <alignment horizontal="right" vertical="center" wrapText="1"/>
    </xf>
    <xf numFmtId="0" fontId="30" fillId="0" borderId="0" xfId="197" applyFont="1" applyBorder="1"/>
    <xf numFmtId="4" fontId="48" fillId="0" borderId="0" xfId="205" applyNumberFormat="1" applyFont="1" applyBorder="1" applyAlignment="1"/>
    <xf numFmtId="9" fontId="35" fillId="25" borderId="12" xfId="197" applyNumberFormat="1" applyFont="1" applyFill="1" applyBorder="1" applyAlignment="1">
      <alignment vertical="center"/>
    </xf>
    <xf numFmtId="9" fontId="35" fillId="25" borderId="12" xfId="197" applyNumberFormat="1" applyFont="1" applyFill="1" applyBorder="1" applyAlignment="1">
      <alignment horizontal="right" vertical="center" wrapText="1"/>
    </xf>
    <xf numFmtId="3" fontId="49" fillId="0" borderId="0" xfId="0" applyNumberFormat="1" applyFont="1" applyBorder="1"/>
    <xf numFmtId="3" fontId="0" fillId="0" borderId="0" xfId="0" applyNumberFormat="1" applyBorder="1"/>
    <xf numFmtId="10" fontId="49" fillId="0" borderId="10" xfId="197" applyNumberFormat="1" applyFont="1" applyBorder="1" applyAlignment="1">
      <alignment horizontal="right" vertical="center" wrapText="1"/>
    </xf>
    <xf numFmtId="10" fontId="50" fillId="24" borderId="10" xfId="197" applyNumberFormat="1" applyFont="1" applyFill="1" applyBorder="1" applyAlignment="1">
      <alignment horizontal="right" vertical="center" wrapText="1"/>
    </xf>
    <xf numFmtId="3" fontId="51" fillId="0" borderId="0" xfId="197" applyNumberFormat="1" applyFont="1"/>
    <xf numFmtId="1" fontId="29" fillId="0" borderId="0" xfId="197" applyNumberFormat="1" applyFont="1" applyBorder="1"/>
    <xf numFmtId="1" fontId="51" fillId="0" borderId="0" xfId="197" applyNumberFormat="1" applyFont="1" applyBorder="1"/>
    <xf numFmtId="0" fontId="52" fillId="0" borderId="0" xfId="211" applyFont="1" applyFill="1" applyBorder="1" applyAlignment="1" applyProtection="1">
      <alignment horizontal="left" wrapText="1"/>
    </xf>
    <xf numFmtId="3" fontId="48" fillId="0" borderId="0" xfId="211" applyNumberFormat="1" applyFont="1" applyFill="1" applyBorder="1" applyAlignment="1" applyProtection="1">
      <alignment horizontal="right"/>
    </xf>
    <xf numFmtId="3" fontId="53" fillId="0" borderId="0" xfId="197" applyNumberFormat="1" applyFont="1" applyFill="1" applyBorder="1"/>
    <xf numFmtId="0" fontId="29" fillId="0" borderId="0" xfId="197" applyFont="1" applyFill="1" applyBorder="1"/>
    <xf numFmtId="4" fontId="48" fillId="0" borderId="0" xfId="205" applyNumberFormat="1" applyFont="1" applyFill="1" applyBorder="1" applyAlignment="1"/>
    <xf numFmtId="0" fontId="52" fillId="0" borderId="0" xfId="211" applyFont="1" applyFill="1" applyBorder="1" applyAlignment="1" applyProtection="1">
      <alignment wrapText="1"/>
    </xf>
    <xf numFmtId="3" fontId="29" fillId="0" borderId="0" xfId="197" applyNumberFormat="1" applyFont="1" applyFill="1" applyBorder="1"/>
    <xf numFmtId="3" fontId="51" fillId="0" borderId="0" xfId="197" applyNumberFormat="1" applyFont="1" applyFill="1" applyBorder="1"/>
    <xf numFmtId="3" fontId="48" fillId="0" borderId="0" xfId="205" applyNumberFormat="1" applyFont="1" applyFill="1" applyBorder="1" applyAlignment="1"/>
    <xf numFmtId="0" fontId="35" fillId="25" borderId="23" xfId="197" applyFont="1" applyFill="1" applyBorder="1" applyAlignment="1">
      <alignment horizontal="center" vertical="center" wrapText="1"/>
    </xf>
    <xf numFmtId="0" fontId="35" fillId="25" borderId="22" xfId="197" applyFont="1" applyFill="1" applyBorder="1" applyAlignment="1">
      <alignment horizontal="center" vertical="center" wrapText="1"/>
    </xf>
    <xf numFmtId="0" fontId="55" fillId="0" borderId="0" xfId="197" applyFont="1"/>
    <xf numFmtId="0" fontId="0" fillId="0" borderId="0" xfId="0" applyAlignment="1">
      <alignment horizontal="center"/>
    </xf>
    <xf numFmtId="10" fontId="49" fillId="0" borderId="10" xfId="197" applyNumberFormat="1" applyFont="1" applyFill="1" applyBorder="1" applyAlignment="1">
      <alignment horizontal="right" vertical="center"/>
    </xf>
    <xf numFmtId="10" fontId="57" fillId="0" borderId="10" xfId="197" applyNumberFormat="1" applyFont="1" applyBorder="1" applyAlignment="1">
      <alignment vertical="center" wrapText="1"/>
    </xf>
    <xf numFmtId="10" fontId="57" fillId="0" borderId="13" xfId="197" applyNumberFormat="1" applyFont="1" applyBorder="1" applyAlignment="1">
      <alignment vertical="center" wrapText="1"/>
    </xf>
    <xf numFmtId="10" fontId="57" fillId="0" borderId="10" xfId="197" applyNumberFormat="1" applyFont="1" applyBorder="1" applyAlignment="1">
      <alignment horizontal="right" vertical="center" wrapText="1"/>
    </xf>
    <xf numFmtId="10" fontId="57" fillId="0" borderId="13" xfId="197" applyNumberFormat="1" applyFont="1" applyBorder="1" applyAlignment="1">
      <alignment horizontal="right" vertical="center" wrapText="1"/>
    </xf>
    <xf numFmtId="0" fontId="50" fillId="24" borderId="11" xfId="197" applyFont="1" applyFill="1" applyBorder="1" applyAlignment="1">
      <alignment horizontal="right" vertical="center"/>
    </xf>
    <xf numFmtId="10" fontId="50" fillId="24" borderId="10" xfId="197" applyNumberFormat="1" applyFont="1" applyFill="1" applyBorder="1" applyAlignment="1">
      <alignment horizontal="right" vertical="center"/>
    </xf>
    <xf numFmtId="10" fontId="56" fillId="24" borderId="10" xfId="197" applyNumberFormat="1" applyFont="1" applyFill="1" applyBorder="1" applyAlignment="1">
      <alignment vertical="center" wrapText="1"/>
    </xf>
    <xf numFmtId="10" fontId="56" fillId="24" borderId="13" xfId="197" applyNumberFormat="1" applyFont="1" applyFill="1" applyBorder="1" applyAlignment="1">
      <alignment vertical="center" wrapText="1"/>
    </xf>
    <xf numFmtId="0" fontId="49" fillId="0" borderId="11" xfId="197" applyFont="1" applyBorder="1" applyAlignment="1">
      <alignment horizontal="right" vertical="center"/>
    </xf>
    <xf numFmtId="0" fontId="50" fillId="25" borderId="15" xfId="197" applyFont="1" applyFill="1" applyBorder="1" applyAlignment="1">
      <alignment horizontal="right" vertical="center"/>
    </xf>
    <xf numFmtId="9" fontId="50" fillId="25" borderId="12" xfId="197" applyNumberFormat="1" applyFont="1" applyFill="1" applyBorder="1" applyAlignment="1">
      <alignment horizontal="right" vertical="center"/>
    </xf>
    <xf numFmtId="10" fontId="56" fillId="25" borderId="12" xfId="197" applyNumberFormat="1" applyFont="1" applyFill="1" applyBorder="1" applyAlignment="1">
      <alignment vertical="center" wrapText="1"/>
    </xf>
    <xf numFmtId="10" fontId="56" fillId="25" borderId="14" xfId="197" applyNumberFormat="1" applyFont="1" applyFill="1" applyBorder="1" applyAlignment="1">
      <alignment vertical="center" wrapText="1"/>
    </xf>
    <xf numFmtId="0" fontId="46" fillId="0" borderId="0" xfId="197" applyFont="1" applyBorder="1" applyAlignment="1">
      <alignment vertical="center"/>
    </xf>
    <xf numFmtId="0" fontId="0" fillId="0" borderId="0" xfId="0" applyAlignment="1">
      <alignment vertical="center"/>
    </xf>
    <xf numFmtId="0" fontId="46" fillId="0" borderId="0" xfId="197" applyFont="1" applyAlignment="1">
      <alignment vertical="center"/>
    </xf>
    <xf numFmtId="0" fontId="29" fillId="0" borderId="0" xfId="197" applyFont="1" applyAlignment="1">
      <alignment vertical="center"/>
    </xf>
    <xf numFmtId="3" fontId="58" fillId="0" borderId="0" xfId="197" applyNumberFormat="1" applyFont="1" applyBorder="1" applyAlignment="1">
      <alignment horizontal="right"/>
    </xf>
    <xf numFmtId="3" fontId="42" fillId="0" borderId="0" xfId="0" applyNumberFormat="1" applyFont="1"/>
    <xf numFmtId="4" fontId="30" fillId="0" borderId="0" xfId="197" applyNumberFormat="1" applyFont="1" applyFill="1" applyBorder="1"/>
    <xf numFmtId="0" fontId="30" fillId="0" borderId="0" xfId="197" applyFont="1" applyFill="1" applyBorder="1"/>
    <xf numFmtId="4" fontId="48" fillId="0" borderId="0" xfId="211" applyNumberFormat="1" applyFont="1" applyFill="1" applyBorder="1" applyAlignment="1" applyProtection="1">
      <alignment horizontal="right"/>
      <protection locked="0"/>
    </xf>
    <xf numFmtId="4" fontId="48" fillId="0" borderId="0" xfId="211" applyNumberFormat="1" applyFont="1" applyFill="1" applyBorder="1" applyAlignment="1" applyProtection="1">
      <alignment horizontal="right"/>
    </xf>
    <xf numFmtId="0" fontId="0" fillId="0" borderId="0" xfId="0" applyFill="1" applyBorder="1"/>
    <xf numFmtId="0" fontId="34" fillId="0" borderId="0" xfId="197" applyFont="1" applyFill="1" applyBorder="1"/>
    <xf numFmtId="4" fontId="48" fillId="0" borderId="0" xfId="211" applyNumberFormat="1" applyFont="1" applyBorder="1" applyAlignment="1" applyProtection="1">
      <alignment horizontal="right"/>
      <protection locked="0"/>
    </xf>
    <xf numFmtId="4" fontId="48" fillId="0" borderId="0" xfId="211" applyNumberFormat="1" applyFont="1" applyBorder="1" applyAlignment="1" applyProtection="1">
      <alignment horizontal="right"/>
    </xf>
    <xf numFmtId="4" fontId="29" fillId="0" borderId="0" xfId="197" applyNumberFormat="1" applyFont="1" applyBorder="1"/>
    <xf numFmtId="3" fontId="49" fillId="0" borderId="10" xfId="197" applyNumberFormat="1" applyFont="1" applyFill="1" applyBorder="1" applyAlignment="1">
      <alignment horizontal="right" vertical="center"/>
    </xf>
    <xf numFmtId="3" fontId="50" fillId="24" borderId="10" xfId="197" applyNumberFormat="1" applyFont="1" applyFill="1" applyBorder="1" applyAlignment="1">
      <alignment horizontal="right" vertical="center"/>
    </xf>
    <xf numFmtId="3" fontId="50" fillId="25" borderId="12" xfId="197" applyNumberFormat="1" applyFont="1" applyFill="1" applyBorder="1" applyAlignment="1">
      <alignment horizontal="right" vertical="center"/>
    </xf>
    <xf numFmtId="3" fontId="49" fillId="0" borderId="10" xfId="205" applyNumberFormat="1" applyFont="1" applyBorder="1"/>
    <xf numFmtId="3" fontId="59" fillId="0" borderId="10" xfId="0" applyNumberFormat="1" applyFont="1" applyBorder="1" applyAlignment="1">
      <alignment vertical="center"/>
    </xf>
    <xf numFmtId="3" fontId="50" fillId="24" borderId="10" xfId="197" applyNumberFormat="1" applyFont="1" applyFill="1" applyBorder="1" applyAlignment="1">
      <alignment vertical="center" wrapText="1"/>
    </xf>
    <xf numFmtId="9" fontId="50" fillId="25" borderId="12" xfId="197" applyNumberFormat="1" applyFont="1" applyFill="1" applyBorder="1" applyAlignment="1">
      <alignment horizontal="right" vertical="center" wrapText="1"/>
    </xf>
    <xf numFmtId="3" fontId="49" fillId="0" borderId="10" xfId="0" applyNumberFormat="1" applyFont="1" applyBorder="1"/>
    <xf numFmtId="3" fontId="50" fillId="24" borderId="10" xfId="197" applyNumberFormat="1" applyFont="1" applyFill="1" applyBorder="1" applyAlignment="1">
      <alignment horizontal="right" vertical="center" wrapText="1"/>
    </xf>
    <xf numFmtId="9" fontId="50" fillId="25" borderId="12" xfId="197" applyNumberFormat="1" applyFont="1" applyFill="1" applyBorder="1" applyAlignment="1">
      <alignment vertical="center"/>
    </xf>
    <xf numFmtId="4" fontId="0" fillId="0" borderId="0" xfId="0" applyNumberFormat="1" applyFill="1" applyBorder="1"/>
    <xf numFmtId="4" fontId="60" fillId="0" borderId="0" xfId="211" applyNumberFormat="1" applyFont="1" applyFill="1" applyBorder="1" applyAlignment="1" applyProtection="1">
      <alignment horizontal="right"/>
      <protection locked="0"/>
    </xf>
    <xf numFmtId="3" fontId="49" fillId="0" borderId="0" xfId="205" applyNumberFormat="1" applyFont="1" applyFill="1" applyBorder="1"/>
    <xf numFmtId="4" fontId="60" fillId="0" borderId="0" xfId="211" applyNumberFormat="1" applyFont="1" applyFill="1" applyBorder="1" applyAlignment="1" applyProtection="1">
      <alignment horizontal="right"/>
    </xf>
    <xf numFmtId="3" fontId="50" fillId="0" borderId="0" xfId="197" applyNumberFormat="1" applyFont="1" applyFill="1" applyBorder="1" applyAlignment="1">
      <alignment horizontal="right" vertical="center"/>
    </xf>
    <xf numFmtId="4" fontId="61" fillId="0" borderId="0" xfId="0" applyNumberFormat="1" applyFont="1" applyFill="1" applyBorder="1"/>
    <xf numFmtId="3" fontId="59" fillId="0" borderId="0" xfId="0" applyNumberFormat="1" applyFont="1" applyFill="1" applyBorder="1" applyAlignment="1">
      <alignment vertical="center"/>
    </xf>
    <xf numFmtId="4" fontId="48" fillId="0" borderId="0" xfId="205" applyNumberFormat="1" applyFont="1" applyFill="1" applyBorder="1" applyAlignment="1">
      <alignment horizontal="right" wrapText="1"/>
    </xf>
    <xf numFmtId="4" fontId="60" fillId="0" borderId="0" xfId="205" applyNumberFormat="1" applyFont="1" applyFill="1" applyBorder="1" applyAlignment="1"/>
    <xf numFmtId="3" fontId="50" fillId="0" borderId="0" xfId="197" applyNumberFormat="1" applyFont="1" applyFill="1" applyBorder="1" applyAlignment="1">
      <alignment vertical="center" wrapText="1"/>
    </xf>
    <xf numFmtId="4" fontId="48" fillId="0" borderId="0" xfId="205" applyNumberFormat="1" applyFont="1" applyFill="1" applyBorder="1" applyAlignment="1">
      <alignment horizontal="right"/>
    </xf>
    <xf numFmtId="3" fontId="49" fillId="0" borderId="0" xfId="0" applyNumberFormat="1" applyFont="1" applyFill="1" applyBorder="1"/>
    <xf numFmtId="3" fontId="50" fillId="0" borderId="0" xfId="197" applyNumberFormat="1" applyFont="1" applyFill="1" applyBorder="1" applyAlignment="1">
      <alignment horizontal="right" vertical="center" wrapText="1"/>
    </xf>
    <xf numFmtId="0" fontId="30" fillId="0" borderId="19" xfId="197" applyFont="1" applyBorder="1" applyAlignment="1">
      <alignment horizontal="center"/>
    </xf>
    <xf numFmtId="0" fontId="30" fillId="0" borderId="20" xfId="197" applyFont="1" applyBorder="1" applyAlignment="1">
      <alignment horizontal="center"/>
    </xf>
    <xf numFmtId="0" fontId="30" fillId="0" borderId="21" xfId="197" applyFont="1" applyBorder="1" applyAlignment="1">
      <alignment horizontal="center"/>
    </xf>
    <xf numFmtId="0" fontId="50" fillId="25" borderId="17" xfId="197" applyFont="1" applyFill="1" applyBorder="1" applyAlignment="1">
      <alignment horizontal="center" vertical="center" wrapText="1"/>
    </xf>
    <xf numFmtId="0" fontId="49" fillId="25" borderId="10" xfId="197" applyFont="1" applyFill="1" applyBorder="1" applyAlignment="1">
      <alignment horizontal="center" vertical="center" wrapText="1"/>
    </xf>
    <xf numFmtId="0" fontId="56" fillId="25" borderId="17" xfId="197" applyFont="1" applyFill="1" applyBorder="1" applyAlignment="1">
      <alignment horizontal="center" vertical="center" wrapText="1"/>
    </xf>
    <xf numFmtId="0" fontId="57" fillId="25" borderId="10" xfId="197" applyFont="1" applyFill="1" applyBorder="1" applyAlignment="1">
      <alignment horizontal="center" vertical="center" wrapText="1"/>
    </xf>
    <xf numFmtId="0" fontId="56" fillId="25" borderId="18" xfId="197" applyFont="1" applyFill="1" applyBorder="1" applyAlignment="1">
      <alignment horizontal="center" vertical="center" wrapText="1"/>
    </xf>
    <xf numFmtId="0" fontId="57" fillId="25" borderId="13" xfId="197" applyFont="1" applyFill="1" applyBorder="1" applyAlignment="1">
      <alignment horizontal="center" vertical="center" wrapText="1"/>
    </xf>
    <xf numFmtId="0" fontId="50" fillId="25" borderId="16" xfId="197" applyFont="1" applyFill="1" applyBorder="1" applyAlignment="1">
      <alignment horizontal="center" vertical="center" wrapText="1"/>
    </xf>
    <xf numFmtId="0" fontId="50" fillId="25" borderId="11" xfId="197" applyFont="1" applyFill="1" applyBorder="1" applyAlignment="1">
      <alignment horizontal="center" vertical="center" wrapText="1"/>
    </xf>
    <xf numFmtId="0" fontId="50" fillId="25" borderId="10" xfId="197" applyFont="1" applyFill="1" applyBorder="1" applyAlignment="1">
      <alignment horizontal="center" vertical="center" wrapText="1"/>
    </xf>
    <xf numFmtId="0" fontId="50" fillId="25" borderId="17" xfId="197" applyFont="1" applyFill="1" applyBorder="1" applyAlignment="1">
      <alignment horizontal="center" vertical="center"/>
    </xf>
    <xf numFmtId="0" fontId="50" fillId="25" borderId="10" xfId="197" applyFont="1" applyFill="1" applyBorder="1" applyAlignment="1">
      <alignment horizontal="center" vertical="center"/>
    </xf>
    <xf numFmtId="0" fontId="37" fillId="25" borderId="27" xfId="197" applyFont="1" applyFill="1" applyBorder="1" applyAlignment="1">
      <alignment horizontal="center" vertical="center" wrapText="1"/>
    </xf>
    <xf numFmtId="0" fontId="37" fillId="25" borderId="28" xfId="197" applyFont="1" applyFill="1" applyBorder="1" applyAlignment="1">
      <alignment horizontal="center" vertical="center" wrapText="1"/>
    </xf>
    <xf numFmtId="0" fontId="54" fillId="0" borderId="19" xfId="197" applyFont="1" applyBorder="1" applyAlignment="1">
      <alignment horizontal="center"/>
    </xf>
    <xf numFmtId="0" fontId="54" fillId="0" borderId="20" xfId="197" applyFont="1" applyBorder="1" applyAlignment="1">
      <alignment horizontal="center"/>
    </xf>
    <xf numFmtId="0" fontId="54" fillId="0" borderId="24" xfId="197" applyFont="1" applyBorder="1" applyAlignment="1">
      <alignment horizontal="center"/>
    </xf>
    <xf numFmtId="0" fontId="35" fillId="25" borderId="25" xfId="197" applyFont="1" applyFill="1" applyBorder="1" applyAlignment="1">
      <alignment horizontal="center" vertical="center" wrapText="1"/>
    </xf>
    <xf numFmtId="0" fontId="35" fillId="25" borderId="26" xfId="197" applyFont="1" applyFill="1" applyBorder="1" applyAlignment="1">
      <alignment horizontal="center" vertical="center" wrapText="1"/>
    </xf>
    <xf numFmtId="0" fontId="36" fillId="25" borderId="25" xfId="197" applyFont="1" applyFill="1" applyBorder="1" applyAlignment="1">
      <alignment horizontal="center" vertical="center"/>
    </xf>
    <xf numFmtId="0" fontId="36" fillId="25" borderId="26" xfId="197" applyFont="1" applyFill="1" applyBorder="1" applyAlignment="1">
      <alignment horizontal="center" vertical="center"/>
    </xf>
    <xf numFmtId="0" fontId="37" fillId="25" borderId="25" xfId="197" applyFont="1" applyFill="1" applyBorder="1" applyAlignment="1">
      <alignment horizontal="center" vertical="center" wrapText="1"/>
    </xf>
    <xf numFmtId="0" fontId="37" fillId="25" borderId="26" xfId="197" applyFont="1" applyFill="1" applyBorder="1" applyAlignment="1">
      <alignment horizontal="center" vertical="center" wrapText="1"/>
    </xf>
    <xf numFmtId="0" fontId="35" fillId="25" borderId="17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7" fillId="25" borderId="17" xfId="197" applyFont="1" applyFill="1" applyBorder="1" applyAlignment="1">
      <alignment horizontal="center" vertical="center" wrapText="1"/>
    </xf>
    <xf numFmtId="0" fontId="39" fillId="25" borderId="10" xfId="197" applyFont="1" applyFill="1" applyBorder="1" applyAlignment="1">
      <alignment horizontal="center" vertical="center" wrapText="1"/>
    </xf>
    <xf numFmtId="0" fontId="37" fillId="25" borderId="18" xfId="197" applyFont="1" applyFill="1" applyBorder="1" applyAlignment="1">
      <alignment horizontal="center" vertical="center" wrapText="1"/>
    </xf>
    <xf numFmtId="0" fontId="39" fillId="25" borderId="13" xfId="197" applyFont="1" applyFill="1" applyBorder="1" applyAlignment="1">
      <alignment horizontal="center" vertical="center" wrapText="1"/>
    </xf>
    <xf numFmtId="0" fontId="35" fillId="25" borderId="16" xfId="197" applyFont="1" applyFill="1" applyBorder="1" applyAlignment="1">
      <alignment horizontal="center" vertical="center" wrapText="1"/>
    </xf>
    <xf numFmtId="0" fontId="35" fillId="25" borderId="11" xfId="197" applyFont="1" applyFill="1" applyBorder="1" applyAlignment="1">
      <alignment horizontal="center" vertical="center" wrapText="1"/>
    </xf>
    <xf numFmtId="0" fontId="35" fillId="25" borderId="10" xfId="197" applyFont="1" applyFill="1" applyBorder="1" applyAlignment="1">
      <alignment horizontal="center" vertical="center" wrapText="1"/>
    </xf>
    <xf numFmtId="49" fontId="49" fillId="0" borderId="11" xfId="197" applyNumberFormat="1" applyFont="1" applyBorder="1" applyAlignment="1">
      <alignment horizontal="center" vertical="center"/>
    </xf>
    <xf numFmtId="0" fontId="50" fillId="24" borderId="11" xfId="197" applyFont="1" applyFill="1" applyBorder="1" applyAlignment="1">
      <alignment horizontal="center" vertical="center"/>
    </xf>
    <xf numFmtId="0" fontId="49" fillId="0" borderId="11" xfId="197" applyFont="1" applyBorder="1" applyAlignment="1">
      <alignment horizontal="center" vertical="center"/>
    </xf>
    <xf numFmtId="0" fontId="38" fillId="0" borderId="11" xfId="197" applyFont="1" applyBorder="1" applyAlignment="1">
      <alignment horizontal="center" vertical="center"/>
    </xf>
    <xf numFmtId="0" fontId="35" fillId="24" borderId="11" xfId="197" applyFont="1" applyFill="1" applyBorder="1" applyAlignment="1">
      <alignment horizontal="center" vertical="center"/>
    </xf>
    <xf numFmtId="9" fontId="57" fillId="0" borderId="10" xfId="197" applyNumberFormat="1" applyFont="1" applyBorder="1" applyAlignment="1">
      <alignment vertical="center" wrapText="1"/>
    </xf>
    <xf numFmtId="9" fontId="57" fillId="0" borderId="13" xfId="197" applyNumberFormat="1" applyFont="1" applyBorder="1" applyAlignment="1">
      <alignment vertical="center" wrapText="1"/>
    </xf>
  </cellXfs>
  <cellStyles count="22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2.7109375" style="1" bestFit="1" customWidth="1"/>
    <col min="12" max="12" width="14.28515625" style="1" bestFit="1" customWidth="1"/>
    <col min="13" max="18" width="10.28515625" style="1"/>
    <col min="19" max="19" width="14.28515625" style="1" bestFit="1" customWidth="1"/>
    <col min="20" max="16384" width="10.28515625" style="1"/>
  </cols>
  <sheetData>
    <row r="2" spans="1:19" x14ac:dyDescent="0.25">
      <c r="B2" s="124" t="s">
        <v>38</v>
      </c>
      <c r="C2" s="125"/>
      <c r="D2" s="125"/>
      <c r="E2" s="125"/>
      <c r="F2" s="125"/>
      <c r="G2" s="125"/>
      <c r="H2" s="125"/>
      <c r="I2" s="126"/>
    </row>
    <row r="3" spans="1:19" ht="16.5" thickBot="1" x14ac:dyDescent="0.3">
      <c r="B3" s="2"/>
      <c r="C3" s="3"/>
    </row>
    <row r="4" spans="1:19" x14ac:dyDescent="0.25">
      <c r="B4" s="133"/>
      <c r="C4" s="127" t="s">
        <v>2</v>
      </c>
      <c r="D4" s="136" t="s">
        <v>29</v>
      </c>
      <c r="E4" s="127" t="s">
        <v>3</v>
      </c>
      <c r="F4" s="136" t="s">
        <v>30</v>
      </c>
      <c r="G4" s="127" t="s">
        <v>3</v>
      </c>
      <c r="H4" s="129" t="s">
        <v>8</v>
      </c>
      <c r="I4" s="131" t="s">
        <v>9</v>
      </c>
    </row>
    <row r="5" spans="1:19" x14ac:dyDescent="0.25">
      <c r="B5" s="134"/>
      <c r="C5" s="135"/>
      <c r="D5" s="137"/>
      <c r="E5" s="128" t="s">
        <v>0</v>
      </c>
      <c r="F5" s="137"/>
      <c r="G5" s="128" t="s">
        <v>0</v>
      </c>
      <c r="H5" s="130"/>
      <c r="I5" s="132"/>
    </row>
    <row r="6" spans="1:19" s="4" customFormat="1" x14ac:dyDescent="0.25">
      <c r="A6" s="1"/>
      <c r="B6" s="158" t="s">
        <v>10</v>
      </c>
      <c r="C6" s="18" t="s">
        <v>41</v>
      </c>
      <c r="D6" s="101">
        <f>'FBiH '!D6+RS!D6</f>
        <v>16824900.650000002</v>
      </c>
      <c r="E6" s="72">
        <f>D6/$D$29</f>
        <v>7.0702225509606656E-2</v>
      </c>
      <c r="F6" s="101">
        <f>'FBiH '!F6+RS!F6</f>
        <v>18392066.290000003</v>
      </c>
      <c r="G6" s="72">
        <f t="shared" ref="G6:G23" si="0">F6/$F$29</f>
        <v>7.1662903192588515E-2</v>
      </c>
      <c r="H6" s="73">
        <f>(F6-D6)/D6</f>
        <v>9.3145610342727364E-2</v>
      </c>
      <c r="I6" s="74">
        <f>(G6-E6)/E6</f>
        <v>1.3587658324154544E-2</v>
      </c>
      <c r="J6" s="1"/>
      <c r="K6" s="98"/>
      <c r="L6" s="98"/>
      <c r="M6" s="98"/>
      <c r="N6" s="99"/>
      <c r="O6" s="98"/>
      <c r="P6" s="98"/>
      <c r="Q6" s="98"/>
      <c r="R6" s="99"/>
      <c r="S6" s="100"/>
    </row>
    <row r="7" spans="1:19" s="4" customFormat="1" x14ac:dyDescent="0.25">
      <c r="A7" s="1"/>
      <c r="B7" s="158" t="s">
        <v>11</v>
      </c>
      <c r="C7" s="22" t="s">
        <v>4</v>
      </c>
      <c r="D7" s="101">
        <f>'FBiH '!D7+RS!D7</f>
        <v>2558632.9599999995</v>
      </c>
      <c r="E7" s="72">
        <f t="shared" ref="E7:E27" si="1">D7/$D$29</f>
        <v>1.0751982926819382E-2</v>
      </c>
      <c r="F7" s="101">
        <f>'FBiH '!F7+RS!F7</f>
        <v>2649343.7199999997</v>
      </c>
      <c r="G7" s="72">
        <f t="shared" si="0"/>
        <v>1.0322910951744525E-2</v>
      </c>
      <c r="H7" s="73">
        <f t="shared" ref="H7:H27" si="2">(F7-D7)/D7</f>
        <v>3.5452822432178885E-2</v>
      </c>
      <c r="I7" s="74">
        <f t="shared" ref="I7:I23" si="3">(G7-E7)/E7</f>
        <v>-3.9906311049340927E-2</v>
      </c>
      <c r="J7" s="1"/>
      <c r="K7" s="98"/>
      <c r="L7" s="98"/>
      <c r="M7" s="98"/>
      <c r="N7" s="99"/>
      <c r="O7" s="98"/>
      <c r="P7" s="98"/>
      <c r="Q7" s="98"/>
      <c r="R7" s="99"/>
      <c r="S7" s="100"/>
    </row>
    <row r="8" spans="1:19" s="4" customFormat="1" x14ac:dyDescent="0.25">
      <c r="A8" s="1"/>
      <c r="B8" s="158" t="s">
        <v>12</v>
      </c>
      <c r="C8" s="23" t="s">
        <v>42</v>
      </c>
      <c r="D8" s="101">
        <f>'FBiH '!D8+RS!D8</f>
        <v>23135354.129999999</v>
      </c>
      <c r="E8" s="72">
        <f t="shared" si="1"/>
        <v>9.722024866422431E-2</v>
      </c>
      <c r="F8" s="101">
        <f>'FBiH '!F8+RS!F8</f>
        <v>24265028.849999994</v>
      </c>
      <c r="G8" s="72">
        <f t="shared" si="0"/>
        <v>9.4546332425322982E-2</v>
      </c>
      <c r="H8" s="73">
        <f t="shared" si="2"/>
        <v>4.8828935734125077E-2</v>
      </c>
      <c r="I8" s="74">
        <f t="shared" si="3"/>
        <v>-2.7503696767289709E-2</v>
      </c>
      <c r="J8" s="1"/>
      <c r="K8" s="98"/>
      <c r="L8" s="98"/>
      <c r="M8" s="98"/>
      <c r="N8" s="99"/>
      <c r="O8" s="98"/>
      <c r="P8" s="98"/>
      <c r="Q8" s="98"/>
      <c r="R8" s="99"/>
      <c r="S8" s="100"/>
    </row>
    <row r="9" spans="1:19" s="4" customFormat="1" x14ac:dyDescent="0.25">
      <c r="A9" s="1"/>
      <c r="B9" s="158" t="s">
        <v>13</v>
      </c>
      <c r="C9" s="23" t="s">
        <v>43</v>
      </c>
      <c r="D9" s="101">
        <f>'FBiH '!D9+RS!D9</f>
        <v>0</v>
      </c>
      <c r="E9" s="72">
        <f t="shared" si="1"/>
        <v>0</v>
      </c>
      <c r="F9" s="101">
        <f>'FBiH '!F9+RS!F9</f>
        <v>6000</v>
      </c>
      <c r="G9" s="72">
        <f t="shared" si="0"/>
        <v>2.3378418301445293E-5</v>
      </c>
      <c r="H9" s="75" t="s">
        <v>1</v>
      </c>
      <c r="I9" s="76" t="s">
        <v>1</v>
      </c>
      <c r="J9" s="1"/>
      <c r="K9" s="98"/>
      <c r="L9" s="98"/>
      <c r="M9" s="98"/>
      <c r="N9" s="99"/>
      <c r="O9" s="98"/>
      <c r="P9" s="98"/>
      <c r="Q9" s="98"/>
      <c r="R9" s="99"/>
      <c r="S9" s="100"/>
    </row>
    <row r="10" spans="1:19" s="4" customFormat="1" x14ac:dyDescent="0.25">
      <c r="A10" s="1"/>
      <c r="B10" s="158" t="s">
        <v>14</v>
      </c>
      <c r="C10" s="23" t="s">
        <v>44</v>
      </c>
      <c r="D10" s="101">
        <f>'FBiH '!D10+RS!D10</f>
        <v>84901.73</v>
      </c>
      <c r="E10" s="72">
        <f t="shared" si="1"/>
        <v>3.567772188072763E-4</v>
      </c>
      <c r="F10" s="101">
        <f>'FBiH '!F10+RS!F10</f>
        <v>0</v>
      </c>
      <c r="G10" s="72">
        <f t="shared" si="0"/>
        <v>0</v>
      </c>
      <c r="H10" s="163">
        <f t="shared" ref="H10:H11" si="4">(F10-D10)/D10</f>
        <v>-1</v>
      </c>
      <c r="I10" s="164">
        <f t="shared" ref="I10:I11" si="5">(G10-E10)/E10</f>
        <v>-1</v>
      </c>
      <c r="J10" s="1"/>
      <c r="K10" s="98"/>
      <c r="L10" s="98"/>
      <c r="M10" s="98"/>
      <c r="N10" s="99"/>
      <c r="O10" s="98"/>
      <c r="P10" s="98"/>
      <c r="Q10" s="98"/>
      <c r="R10" s="99"/>
      <c r="S10" s="100"/>
    </row>
    <row r="11" spans="1:19" s="4" customFormat="1" x14ac:dyDescent="0.25">
      <c r="A11" s="1"/>
      <c r="B11" s="158" t="s">
        <v>15</v>
      </c>
      <c r="C11" s="23" t="s">
        <v>45</v>
      </c>
      <c r="D11" s="101">
        <f>'FBiH '!D11+RS!D11</f>
        <v>4005.5</v>
      </c>
      <c r="E11" s="72">
        <f t="shared" si="1"/>
        <v>1.6832061607372962E-5</v>
      </c>
      <c r="F11" s="101">
        <f>'FBiH '!F11+RS!F11</f>
        <v>2185.5</v>
      </c>
      <c r="G11" s="72">
        <f t="shared" si="0"/>
        <v>8.5155888663014483E-6</v>
      </c>
      <c r="H11" s="73">
        <f t="shared" si="4"/>
        <v>-0.45437523405317687</v>
      </c>
      <c r="I11" s="74">
        <f t="shared" si="5"/>
        <v>-0.49408521279583734</v>
      </c>
      <c r="J11" s="1"/>
      <c r="K11" s="98"/>
      <c r="L11" s="98"/>
      <c r="M11" s="98"/>
      <c r="N11" s="99"/>
      <c r="O11" s="98"/>
      <c r="P11" s="98"/>
      <c r="Q11" s="98"/>
      <c r="R11" s="99"/>
      <c r="S11" s="100"/>
    </row>
    <row r="12" spans="1:19" s="4" customFormat="1" x14ac:dyDescent="0.25">
      <c r="A12" s="1"/>
      <c r="B12" s="158" t="s">
        <v>16</v>
      </c>
      <c r="C12" s="23" t="s">
        <v>31</v>
      </c>
      <c r="D12" s="101">
        <f>'FBiH '!D12+RS!D12</f>
        <v>1804722.62</v>
      </c>
      <c r="E12" s="72">
        <f t="shared" si="1"/>
        <v>7.5838727559754205E-3</v>
      </c>
      <c r="F12" s="101">
        <f>'FBiH '!F12+RS!F12</f>
        <v>2064627.98</v>
      </c>
      <c r="G12" s="72">
        <f t="shared" si="0"/>
        <v>8.0446227588846717E-3</v>
      </c>
      <c r="H12" s="73">
        <f t="shared" si="2"/>
        <v>0.14401402028196436</v>
      </c>
      <c r="I12" s="74">
        <f t="shared" si="3"/>
        <v>6.0753920554141812E-2</v>
      </c>
      <c r="J12" s="1"/>
      <c r="K12" s="98"/>
      <c r="L12" s="98"/>
      <c r="M12" s="98"/>
      <c r="N12" s="99"/>
      <c r="O12" s="98"/>
      <c r="P12" s="98"/>
      <c r="Q12" s="98"/>
      <c r="R12" s="99"/>
      <c r="S12" s="100"/>
    </row>
    <row r="13" spans="1:19" s="4" customFormat="1" x14ac:dyDescent="0.25">
      <c r="A13" s="1"/>
      <c r="B13" s="158" t="s">
        <v>17</v>
      </c>
      <c r="C13" s="23" t="s">
        <v>28</v>
      </c>
      <c r="D13" s="101">
        <f>'FBiH '!D13+RS!D13</f>
        <v>13816605.869999999</v>
      </c>
      <c r="E13" s="72">
        <f t="shared" si="1"/>
        <v>5.806065689892171E-2</v>
      </c>
      <c r="F13" s="101">
        <f>'FBiH '!F13+RS!F13</f>
        <v>12497625.389999999</v>
      </c>
      <c r="G13" s="72">
        <f t="shared" si="0"/>
        <v>4.8695785690363889E-2</v>
      </c>
      <c r="H13" s="73">
        <f t="shared" si="2"/>
        <v>-9.5463422233379558E-2</v>
      </c>
      <c r="I13" s="74">
        <f t="shared" si="3"/>
        <v>-0.16129461340510157</v>
      </c>
      <c r="J13" s="1"/>
      <c r="K13" s="98"/>
      <c r="L13" s="98"/>
      <c r="M13" s="98"/>
      <c r="N13" s="99"/>
      <c r="O13" s="98"/>
      <c r="P13" s="98"/>
      <c r="Q13" s="98"/>
      <c r="R13" s="99"/>
      <c r="S13" s="100"/>
    </row>
    <row r="14" spans="1:19" s="4" customFormat="1" x14ac:dyDescent="0.25">
      <c r="A14" s="1"/>
      <c r="B14" s="158" t="s">
        <v>18</v>
      </c>
      <c r="C14" s="23" t="s">
        <v>46</v>
      </c>
      <c r="D14" s="101">
        <f>'FBiH '!D14+RS!D14</f>
        <v>15492166.390000001</v>
      </c>
      <c r="E14" s="72">
        <f t="shared" si="1"/>
        <v>6.5101759857234501E-2</v>
      </c>
      <c r="F14" s="101">
        <f>'FBiH '!F14+RS!F14</f>
        <v>13004092.259999998</v>
      </c>
      <c r="G14" s="72">
        <f t="shared" si="0"/>
        <v>5.0669184747477843E-2</v>
      </c>
      <c r="H14" s="73">
        <f t="shared" si="2"/>
        <v>-0.16060207897108719</v>
      </c>
      <c r="I14" s="74">
        <f t="shared" si="3"/>
        <v>-0.22169254934746319</v>
      </c>
      <c r="J14" s="1"/>
      <c r="K14" s="98"/>
      <c r="L14" s="98"/>
      <c r="M14" s="98"/>
      <c r="N14" s="99"/>
      <c r="O14" s="98"/>
      <c r="P14" s="98"/>
      <c r="Q14" s="98"/>
      <c r="R14" s="99"/>
      <c r="S14" s="100"/>
    </row>
    <row r="15" spans="1:19" s="4" customFormat="1" x14ac:dyDescent="0.25">
      <c r="A15" s="1"/>
      <c r="B15" s="158" t="s">
        <v>19</v>
      </c>
      <c r="C15" s="23" t="s">
        <v>47</v>
      </c>
      <c r="D15" s="101">
        <f>'FBiH '!D15+RS!D15</f>
        <v>110464267.58</v>
      </c>
      <c r="E15" s="72">
        <f t="shared" si="1"/>
        <v>0.46419706836097663</v>
      </c>
      <c r="F15" s="101">
        <f>'FBiH '!F15+RS!F15</f>
        <v>123980314.07999998</v>
      </c>
      <c r="G15" s="72">
        <f t="shared" si="0"/>
        <v>0.48307727395113453</v>
      </c>
      <c r="H15" s="73">
        <f t="shared" si="2"/>
        <v>0.12235672943027887</v>
      </c>
      <c r="I15" s="74">
        <f t="shared" si="3"/>
        <v>4.0672823843592151E-2</v>
      </c>
      <c r="J15" s="1"/>
      <c r="K15" s="98"/>
      <c r="L15" s="98"/>
      <c r="M15" s="98"/>
      <c r="N15" s="99"/>
      <c r="O15" s="98"/>
      <c r="P15" s="98"/>
      <c r="Q15" s="98"/>
      <c r="R15" s="99"/>
      <c r="S15" s="100"/>
    </row>
    <row r="16" spans="1:19" s="4" customFormat="1" x14ac:dyDescent="0.25">
      <c r="A16" s="1"/>
      <c r="B16" s="158" t="s">
        <v>20</v>
      </c>
      <c r="C16" s="23" t="s">
        <v>48</v>
      </c>
      <c r="D16" s="101">
        <f>'FBiH '!D16+RS!D16</f>
        <v>109152.15</v>
      </c>
      <c r="E16" s="72">
        <f t="shared" si="1"/>
        <v>4.5868323889082876E-4</v>
      </c>
      <c r="F16" s="101">
        <f>'FBiH '!F16+RS!F16</f>
        <v>38518.760000000009</v>
      </c>
      <c r="G16" s="72">
        <f t="shared" si="0"/>
        <v>1.5008461395549653E-4</v>
      </c>
      <c r="H16" s="73">
        <f t="shared" si="2"/>
        <v>-0.64710947058761548</v>
      </c>
      <c r="I16" s="74">
        <f t="shared" si="3"/>
        <v>-0.67279246061306763</v>
      </c>
      <c r="J16" s="1"/>
      <c r="K16" s="98"/>
      <c r="L16" s="98"/>
      <c r="M16" s="98"/>
      <c r="N16" s="99"/>
      <c r="O16" s="98"/>
      <c r="P16" s="98"/>
      <c r="Q16" s="98"/>
      <c r="R16" s="99"/>
      <c r="S16" s="100"/>
    </row>
    <row r="17" spans="1:19" s="4" customFormat="1" x14ac:dyDescent="0.25">
      <c r="A17" s="1"/>
      <c r="B17" s="158" t="s">
        <v>21</v>
      </c>
      <c r="C17" s="23" t="s">
        <v>49</v>
      </c>
      <c r="D17" s="101">
        <f>'FBiH '!D17+RS!D17</f>
        <v>5522</v>
      </c>
      <c r="E17" s="72">
        <f t="shared" si="1"/>
        <v>2.3204754511525029E-5</v>
      </c>
      <c r="F17" s="101">
        <f>'FBiH '!F17+RS!F17</f>
        <v>10125.200000000001</v>
      </c>
      <c r="G17" s="72">
        <f t="shared" si="0"/>
        <v>3.9451860164298986E-5</v>
      </c>
      <c r="H17" s="73">
        <f t="shared" si="2"/>
        <v>0.83361101050344089</v>
      </c>
      <c r="I17" s="74">
        <f t="shared" si="3"/>
        <v>0.7001627896862499</v>
      </c>
      <c r="J17" s="1"/>
      <c r="K17" s="98"/>
      <c r="L17" s="98"/>
      <c r="M17" s="98"/>
      <c r="N17" s="99"/>
      <c r="O17" s="98"/>
      <c r="P17" s="98"/>
      <c r="Q17" s="98"/>
      <c r="R17" s="99"/>
      <c r="S17" s="100"/>
    </row>
    <row r="18" spans="1:19" s="4" customFormat="1" x14ac:dyDescent="0.25">
      <c r="A18" s="1"/>
      <c r="B18" s="158" t="s">
        <v>22</v>
      </c>
      <c r="C18" s="23" t="s">
        <v>50</v>
      </c>
      <c r="D18" s="101">
        <f>'FBiH '!D18+RS!D18</f>
        <v>3375742.28</v>
      </c>
      <c r="E18" s="72">
        <f t="shared" si="1"/>
        <v>1.4185670210354179E-2</v>
      </c>
      <c r="F18" s="101">
        <f>'FBiH '!F18+RS!F18</f>
        <v>3364588.7100000009</v>
      </c>
      <c r="G18" s="72">
        <f t="shared" si="0"/>
        <v>1.3109793712450038E-2</v>
      </c>
      <c r="H18" s="73">
        <f t="shared" si="2"/>
        <v>-3.3040348091972534E-3</v>
      </c>
      <c r="I18" s="74">
        <f t="shared" si="3"/>
        <v>-7.5842486251996383E-2</v>
      </c>
      <c r="J18" s="1"/>
      <c r="K18" s="98"/>
      <c r="L18" s="98"/>
      <c r="M18" s="98"/>
      <c r="N18" s="99"/>
      <c r="O18" s="98"/>
      <c r="P18" s="98"/>
      <c r="Q18" s="98"/>
      <c r="R18" s="99"/>
      <c r="S18" s="100"/>
    </row>
    <row r="19" spans="1:19" s="4" customFormat="1" x14ac:dyDescent="0.25">
      <c r="A19" s="1"/>
      <c r="B19" s="158" t="s">
        <v>23</v>
      </c>
      <c r="C19" s="23" t="s">
        <v>5</v>
      </c>
      <c r="D19" s="101">
        <f>'FBiH '!D19+RS!D19</f>
        <v>226711.36999999965</v>
      </c>
      <c r="E19" s="72">
        <f t="shared" si="1"/>
        <v>9.5269498113392098E-4</v>
      </c>
      <c r="F19" s="101">
        <f>'FBiH '!F19+RS!F19</f>
        <v>3429234.2699999996</v>
      </c>
      <c r="G19" s="72">
        <f t="shared" si="0"/>
        <v>1.3361678869618563E-2</v>
      </c>
      <c r="H19" s="73">
        <f t="shared" si="2"/>
        <v>14.125991563634434</v>
      </c>
      <c r="I19" s="74">
        <f t="shared" si="3"/>
        <v>13.025138301573882</v>
      </c>
      <c r="J19" s="1"/>
      <c r="K19" s="98"/>
      <c r="L19" s="98"/>
      <c r="M19" s="98"/>
      <c r="N19" s="99"/>
      <c r="O19" s="98"/>
      <c r="P19" s="98"/>
      <c r="Q19" s="98"/>
      <c r="R19" s="99"/>
      <c r="S19" s="100"/>
    </row>
    <row r="20" spans="1:19" s="4" customFormat="1" x14ac:dyDescent="0.25">
      <c r="A20" s="1"/>
      <c r="B20" s="158" t="s">
        <v>24</v>
      </c>
      <c r="C20" s="23" t="s">
        <v>51</v>
      </c>
      <c r="D20" s="101">
        <f>'FBiH '!D20+RS!D20</f>
        <v>145994.45000000001</v>
      </c>
      <c r="E20" s="72">
        <f t="shared" si="1"/>
        <v>6.1350332710885828E-4</v>
      </c>
      <c r="F20" s="101">
        <f>'FBiH '!F20+RS!F20</f>
        <v>118764.63</v>
      </c>
      <c r="G20" s="72">
        <f t="shared" si="0"/>
        <v>4.6275486659272982E-4</v>
      </c>
      <c r="H20" s="73">
        <f t="shared" si="2"/>
        <v>-0.18651270647617088</v>
      </c>
      <c r="I20" s="74">
        <f t="shared" si="3"/>
        <v>-0.24571742948246486</v>
      </c>
      <c r="J20" s="1"/>
      <c r="K20" s="98"/>
      <c r="L20" s="98"/>
      <c r="M20" s="98"/>
      <c r="N20" s="99"/>
      <c r="O20" s="98"/>
      <c r="P20" s="98"/>
      <c r="Q20" s="98"/>
      <c r="R20" s="99"/>
      <c r="S20" s="100"/>
    </row>
    <row r="21" spans="1:19" s="4" customFormat="1" x14ac:dyDescent="0.25">
      <c r="A21" s="1"/>
      <c r="B21" s="158" t="s">
        <v>25</v>
      </c>
      <c r="C21" s="23" t="s">
        <v>32</v>
      </c>
      <c r="D21" s="101">
        <f>'FBiH '!D21+RS!D21</f>
        <v>926827.54</v>
      </c>
      <c r="E21" s="72">
        <f t="shared" si="1"/>
        <v>3.8947492829084834E-3</v>
      </c>
      <c r="F21" s="101">
        <f>'FBiH '!F21+RS!F21</f>
        <v>1145317.24</v>
      </c>
      <c r="G21" s="72">
        <f t="shared" si="0"/>
        <v>4.4626175874294682E-3</v>
      </c>
      <c r="H21" s="73">
        <f t="shared" si="2"/>
        <v>0.23573932643391235</v>
      </c>
      <c r="I21" s="74">
        <f t="shared" si="3"/>
        <v>0.14580355839925019</v>
      </c>
      <c r="J21" s="1"/>
      <c r="K21" s="98"/>
      <c r="L21" s="98"/>
      <c r="M21" s="98"/>
      <c r="N21" s="99"/>
      <c r="O21" s="98"/>
      <c r="P21" s="98"/>
      <c r="Q21" s="98"/>
      <c r="R21" s="99"/>
      <c r="S21" s="100"/>
    </row>
    <row r="22" spans="1:19" s="4" customFormat="1" x14ac:dyDescent="0.25">
      <c r="A22" s="1"/>
      <c r="B22" s="158" t="s">
        <v>26</v>
      </c>
      <c r="C22" s="23" t="s">
        <v>52</v>
      </c>
      <c r="D22" s="101">
        <f>'FBiH '!D22+RS!D22</f>
        <v>1493</v>
      </c>
      <c r="E22" s="72">
        <f t="shared" si="1"/>
        <v>6.2739403270023298E-6</v>
      </c>
      <c r="F22" s="101">
        <f>'FBiH '!F22+RS!F22</f>
        <v>1233</v>
      </c>
      <c r="G22" s="72">
        <f t="shared" si="0"/>
        <v>4.8042649609470081E-6</v>
      </c>
      <c r="H22" s="73">
        <f t="shared" si="2"/>
        <v>-0.17414601473543201</v>
      </c>
      <c r="I22" s="74">
        <f t="shared" si="3"/>
        <v>-0.23425077215510084</v>
      </c>
      <c r="J22" s="1"/>
      <c r="K22" s="98"/>
      <c r="L22" s="98"/>
      <c r="M22" s="98"/>
      <c r="N22" s="99"/>
      <c r="O22" s="98"/>
      <c r="P22" s="98"/>
      <c r="Q22" s="98"/>
      <c r="R22" s="99"/>
      <c r="S22" s="100"/>
    </row>
    <row r="23" spans="1:19" s="4" customFormat="1" x14ac:dyDescent="0.25">
      <c r="A23" s="1"/>
      <c r="B23" s="158" t="s">
        <v>27</v>
      </c>
      <c r="C23" s="23" t="s">
        <v>53</v>
      </c>
      <c r="D23" s="101">
        <f>'FBiH '!D23+RS!D23</f>
        <v>13958.869999999999</v>
      </c>
      <c r="E23" s="72">
        <f t="shared" si="1"/>
        <v>5.8658484536090429E-5</v>
      </c>
      <c r="F23" s="101">
        <f>'FBiH '!F23+RS!F23</f>
        <v>16692.8</v>
      </c>
      <c r="G23" s="72">
        <f t="shared" si="0"/>
        <v>6.5041876837060997E-5</v>
      </c>
      <c r="H23" s="73">
        <f t="shared" si="2"/>
        <v>0.19585611156203908</v>
      </c>
      <c r="I23" s="74">
        <f t="shared" si="3"/>
        <v>0.10882300065292513</v>
      </c>
      <c r="J23" s="1"/>
      <c r="K23" s="98"/>
      <c r="L23" s="98"/>
      <c r="M23" s="98"/>
      <c r="N23" s="99"/>
      <c r="O23" s="98"/>
      <c r="P23" s="98"/>
      <c r="Q23" s="98"/>
      <c r="R23" s="99"/>
      <c r="S23" s="100"/>
    </row>
    <row r="24" spans="1:19" s="48" customFormat="1" x14ac:dyDescent="0.25">
      <c r="A24" s="3"/>
      <c r="B24" s="159"/>
      <c r="C24" s="27" t="s">
        <v>33</v>
      </c>
      <c r="D24" s="102">
        <f>SUM(D6:D23)</f>
        <v>188990959.09</v>
      </c>
      <c r="E24" s="78">
        <f>SUM(E6:E23)</f>
        <v>0.79418486247394426</v>
      </c>
      <c r="F24" s="102">
        <f>SUM(F6:F23)</f>
        <v>204985758.68000001</v>
      </c>
      <c r="G24" s="78">
        <f>SUM(G6:G23)</f>
        <v>0.79870713537669347</v>
      </c>
      <c r="H24" s="79">
        <f t="shared" ref="H24:I29" si="6">(F24-D24)/D24</f>
        <v>8.4632617703067306E-2</v>
      </c>
      <c r="I24" s="80">
        <f t="shared" si="6"/>
        <v>5.694232056579358E-3</v>
      </c>
      <c r="J24" s="3"/>
    </row>
    <row r="25" spans="1:19" s="4" customFormat="1" ht="15.75" customHeight="1" x14ac:dyDescent="0.25">
      <c r="A25" s="1"/>
      <c r="B25" s="160">
        <v>19</v>
      </c>
      <c r="C25" s="22" t="s">
        <v>6</v>
      </c>
      <c r="D25" s="101">
        <f>'FBiH '!D25+RS!D25</f>
        <v>45118210.608000211</v>
      </c>
      <c r="E25" s="72">
        <f t="shared" si="1"/>
        <v>0.18959742867764021</v>
      </c>
      <c r="F25" s="101">
        <f>'FBiH '!F25+RS!F25</f>
        <v>47807688.17700015</v>
      </c>
      <c r="G25" s="72">
        <f>F25/$F$29</f>
        <v>0.18627802203782834</v>
      </c>
      <c r="H25" s="73">
        <f t="shared" si="2"/>
        <v>5.9609579652147138E-2</v>
      </c>
      <c r="I25" s="74">
        <f t="shared" si="6"/>
        <v>-1.7507656422153444E-2</v>
      </c>
      <c r="J25" s="1"/>
      <c r="K25" s="49"/>
    </row>
    <row r="26" spans="1:19" s="4" customFormat="1" x14ac:dyDescent="0.25">
      <c r="A26" s="1"/>
      <c r="B26" s="81"/>
      <c r="C26" s="22" t="s">
        <v>54</v>
      </c>
      <c r="D26" s="101">
        <f>'FBiH '!D26+RS!D26</f>
        <v>3787889.4020000212</v>
      </c>
      <c r="E26" s="72">
        <f t="shared" si="1"/>
        <v>1.5917610230028582E-2</v>
      </c>
      <c r="F26" s="101">
        <f>'FBiH '!F26+RS!F26</f>
        <v>3771886.4129999983</v>
      </c>
      <c r="G26" s="72">
        <f>F26/$F$29</f>
        <v>1.4696789724775334E-2</v>
      </c>
      <c r="H26" s="73">
        <f t="shared" si="2"/>
        <v>-4.2247772576393689E-3</v>
      </c>
      <c r="I26" s="74">
        <f>(G26-E26)/E26</f>
        <v>-7.669621806357399E-2</v>
      </c>
      <c r="J26" s="1"/>
      <c r="K26" s="49"/>
      <c r="L26" s="100"/>
    </row>
    <row r="27" spans="1:19" s="4" customFormat="1" x14ac:dyDescent="0.25">
      <c r="A27" s="1"/>
      <c r="B27" s="81"/>
      <c r="C27" s="22" t="s">
        <v>7</v>
      </c>
      <c r="D27" s="101">
        <f>'FBiH '!D27+RS!D27</f>
        <v>71414.009999999995</v>
      </c>
      <c r="E27" s="72">
        <f t="shared" si="1"/>
        <v>3.0009861838710492E-4</v>
      </c>
      <c r="F27" s="101">
        <f>'FBiH '!F27+RS!F27</f>
        <v>81627.299999999988</v>
      </c>
      <c r="G27" s="72">
        <f>F27/$F$29</f>
        <v>3.1805286070292753E-4</v>
      </c>
      <c r="H27" s="73">
        <f t="shared" si="2"/>
        <v>0.1430152150817465</v>
      </c>
      <c r="I27" s="74">
        <f>(G27-E27)/E27</f>
        <v>5.9827807313204528E-2</v>
      </c>
      <c r="J27" s="1"/>
      <c r="K27" s="49"/>
    </row>
    <row r="28" spans="1:19" s="48" customFormat="1" x14ac:dyDescent="0.25">
      <c r="A28" s="3"/>
      <c r="B28" s="77"/>
      <c r="C28" s="27" t="s">
        <v>34</v>
      </c>
      <c r="D28" s="102">
        <f>SUM(D25:D27)</f>
        <v>48977514.020000227</v>
      </c>
      <c r="E28" s="78">
        <f>SUM(E25:E26)</f>
        <v>0.20551503890766878</v>
      </c>
      <c r="F28" s="102">
        <f>SUM(F25:F27)</f>
        <v>51661201.890000142</v>
      </c>
      <c r="G28" s="78">
        <f>SUM(G25:G26)</f>
        <v>0.20097481176260368</v>
      </c>
      <c r="H28" s="79">
        <f t="shared" si="6"/>
        <v>5.4794285167352866E-2</v>
      </c>
      <c r="I28" s="80">
        <f t="shared" si="6"/>
        <v>-2.2091946016198273E-2</v>
      </c>
      <c r="J28" s="3"/>
      <c r="K28" s="49"/>
    </row>
    <row r="29" spans="1:19" s="3" customFormat="1" ht="16.5" thickBot="1" x14ac:dyDescent="0.3">
      <c r="B29" s="82"/>
      <c r="C29" s="35" t="s">
        <v>35</v>
      </c>
      <c r="D29" s="103">
        <f>D24+D28</f>
        <v>237968473.11000022</v>
      </c>
      <c r="E29" s="83">
        <f>E24+E28</f>
        <v>0.99969990138161302</v>
      </c>
      <c r="F29" s="103">
        <f>F24+F28</f>
        <v>256646960.57000014</v>
      </c>
      <c r="G29" s="83">
        <f>G24+G28</f>
        <v>0.99968194713929714</v>
      </c>
      <c r="H29" s="84">
        <f>(F29-D29)/D29</f>
        <v>7.8491437188681054E-2</v>
      </c>
      <c r="I29" s="85">
        <f t="shared" si="6"/>
        <v>-1.7959631976619201E-5</v>
      </c>
    </row>
    <row r="30" spans="1:19" x14ac:dyDescent="0.25">
      <c r="B30" s="4"/>
      <c r="C30" s="5"/>
      <c r="D30" s="6"/>
      <c r="E30" s="7"/>
      <c r="F30" s="8"/>
      <c r="G30" s="4"/>
    </row>
    <row r="31" spans="1:19" x14ac:dyDescent="0.25">
      <c r="B31" s="86" t="s">
        <v>36</v>
      </c>
      <c r="C31" s="41"/>
      <c r="D31" s="7"/>
      <c r="E31" s="7"/>
      <c r="F31" s="7"/>
      <c r="G31" s="4"/>
    </row>
    <row r="32" spans="1:19" x14ac:dyDescent="0.25">
      <c r="B32" s="89"/>
      <c r="F32" s="7"/>
    </row>
    <row r="33" spans="2:6" x14ac:dyDescent="0.25">
      <c r="B33" s="86" t="s">
        <v>37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31.05.2016.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3"/>
  <sheetViews>
    <sheetView showGridLines="0" showRuler="0" view="pageLayout" zoomScaleNormal="100" workbookViewId="0">
      <selection activeCell="B2" sqref="B2:I2"/>
    </sheetView>
  </sheetViews>
  <sheetFormatPr defaultRowHeight="12.75" x14ac:dyDescent="0.2"/>
  <cols>
    <col min="1" max="1" width="3.28515625" customWidth="1"/>
    <col min="2" max="2" width="4.7109375" customWidth="1"/>
    <col min="3" max="3" width="50.7109375" customWidth="1"/>
    <col min="4" max="4" width="13.7109375" customWidth="1"/>
    <col min="5" max="5" width="11.7109375" customWidth="1"/>
    <col min="6" max="6" width="13.7109375" customWidth="1"/>
    <col min="7" max="7" width="11.7109375" customWidth="1"/>
    <col min="8" max="8" width="17.7109375" customWidth="1"/>
    <col min="9" max="9" width="11.7109375" customWidth="1"/>
    <col min="11" max="11" width="12.7109375" bestFit="1" customWidth="1"/>
    <col min="12" max="12" width="14.28515625" bestFit="1" customWidth="1"/>
    <col min="14" max="14" width="13.85546875" bestFit="1" customWidth="1"/>
    <col min="15" max="15" width="12.7109375" bestFit="1" customWidth="1"/>
    <col min="16" max="16" width="13.85546875" bestFit="1" customWidth="1"/>
    <col min="17" max="17" width="12.7109375" bestFit="1" customWidth="1"/>
    <col min="19" max="19" width="14.28515625" bestFit="1" customWidth="1"/>
    <col min="20" max="20" width="12.7109375" bestFit="1" customWidth="1"/>
    <col min="21" max="21" width="13.42578125" bestFit="1" customWidth="1"/>
    <col min="22" max="22" width="12.7109375" bestFit="1" customWidth="1"/>
  </cols>
  <sheetData>
    <row r="1" spans="2:22" ht="15.75" customHeight="1" x14ac:dyDescent="0.2"/>
    <row r="2" spans="2:22" ht="15.75" x14ac:dyDescent="0.25">
      <c r="B2" s="140" t="s">
        <v>39</v>
      </c>
      <c r="C2" s="141"/>
      <c r="D2" s="141"/>
      <c r="E2" s="141"/>
      <c r="F2" s="141"/>
      <c r="G2" s="141"/>
      <c r="H2" s="141"/>
      <c r="I2" s="142"/>
    </row>
    <row r="3" spans="2:22" ht="16.5" thickBot="1" x14ac:dyDescent="0.3">
      <c r="B3" s="71"/>
      <c r="C3" s="3"/>
    </row>
    <row r="4" spans="2:22" ht="15.75" customHeight="1" x14ac:dyDescent="0.25">
      <c r="B4" s="68"/>
      <c r="C4" s="143" t="s">
        <v>2</v>
      </c>
      <c r="D4" s="145" t="s">
        <v>29</v>
      </c>
      <c r="E4" s="143" t="s">
        <v>3</v>
      </c>
      <c r="F4" s="145" t="s">
        <v>30</v>
      </c>
      <c r="G4" s="143" t="s">
        <v>3</v>
      </c>
      <c r="H4" s="147" t="s">
        <v>8</v>
      </c>
      <c r="I4" s="138" t="s">
        <v>9</v>
      </c>
      <c r="K4" s="46"/>
    </row>
    <row r="5" spans="2:22" ht="15.75" customHeight="1" x14ac:dyDescent="0.25">
      <c r="B5" s="69"/>
      <c r="C5" s="144"/>
      <c r="D5" s="146"/>
      <c r="E5" s="144"/>
      <c r="F5" s="146"/>
      <c r="G5" s="144"/>
      <c r="H5" s="148"/>
      <c r="I5" s="139"/>
      <c r="K5" s="46"/>
    </row>
    <row r="6" spans="2:22" ht="15.75" customHeight="1" x14ac:dyDescent="0.25">
      <c r="B6" s="161" t="s">
        <v>10</v>
      </c>
      <c r="C6" s="18" t="s">
        <v>41</v>
      </c>
      <c r="D6" s="104">
        <v>12374670.910000002</v>
      </c>
      <c r="E6" s="54">
        <f>D6/$D$29</f>
        <v>7.2529460500510637E-2</v>
      </c>
      <c r="F6" s="104">
        <v>13577210.130000003</v>
      </c>
      <c r="G6" s="47">
        <f>F6/$F$29</f>
        <v>7.4451517379745882E-2</v>
      </c>
      <c r="H6" s="20">
        <f>(F6-D6)/D6</f>
        <v>9.7177470717885989E-2</v>
      </c>
      <c r="I6" s="21">
        <f>(G6-E6)/E6</f>
        <v>2.6500360901232863E-2</v>
      </c>
      <c r="J6" s="70"/>
      <c r="K6" s="113"/>
      <c r="L6" s="113"/>
      <c r="M6" s="94"/>
      <c r="N6" s="114"/>
      <c r="O6" s="114"/>
      <c r="P6" s="94"/>
      <c r="Q6" s="94"/>
      <c r="R6" s="95"/>
      <c r="S6" s="95"/>
      <c r="T6" s="114"/>
      <c r="U6" s="111"/>
      <c r="V6" s="96"/>
    </row>
    <row r="7" spans="2:22" ht="15.75" customHeight="1" x14ac:dyDescent="0.25">
      <c r="B7" s="161" t="s">
        <v>11</v>
      </c>
      <c r="C7" s="22" t="s">
        <v>4</v>
      </c>
      <c r="D7" s="104">
        <v>2168618.0999999996</v>
      </c>
      <c r="E7" s="54">
        <f t="shared" ref="E7:E23" si="0">D7/$D$29</f>
        <v>1.2710536059390234E-2</v>
      </c>
      <c r="F7" s="104">
        <v>2195343.2999999998</v>
      </c>
      <c r="G7" s="47">
        <f t="shared" ref="G7:G23" si="1">F7/$F$29</f>
        <v>1.2038308186253182E-2</v>
      </c>
      <c r="H7" s="20">
        <f t="shared" ref="H7:H23" si="2">(F7-D7)/D7</f>
        <v>1.2323608292303837E-2</v>
      </c>
      <c r="I7" s="21">
        <f t="shared" ref="I7:I23" si="3">(G7-E7)/E7</f>
        <v>-5.2887452582334314E-2</v>
      </c>
      <c r="J7" s="70"/>
      <c r="K7" s="113"/>
      <c r="L7" s="113"/>
      <c r="M7" s="94"/>
      <c r="N7" s="114"/>
      <c r="O7" s="114"/>
      <c r="P7" s="94"/>
      <c r="Q7" s="94"/>
      <c r="R7" s="95"/>
      <c r="S7" s="95"/>
      <c r="T7" s="114"/>
      <c r="U7" s="111"/>
      <c r="V7" s="96"/>
    </row>
    <row r="8" spans="2:22" ht="15.75" customHeight="1" x14ac:dyDescent="0.25">
      <c r="B8" s="161" t="s">
        <v>12</v>
      </c>
      <c r="C8" s="23" t="s">
        <v>42</v>
      </c>
      <c r="D8" s="104">
        <v>19131083.399999999</v>
      </c>
      <c r="E8" s="54">
        <f t="shared" si="0"/>
        <v>0.11212962089124957</v>
      </c>
      <c r="F8" s="104">
        <v>20114759.359999996</v>
      </c>
      <c r="G8" s="47">
        <f t="shared" si="1"/>
        <v>0.1103005950222003</v>
      </c>
      <c r="H8" s="20">
        <f t="shared" si="2"/>
        <v>5.1417681865314396E-2</v>
      </c>
      <c r="I8" s="21">
        <f t="shared" si="3"/>
        <v>-1.6311710095079875E-2</v>
      </c>
      <c r="J8" s="70"/>
      <c r="K8" s="113"/>
      <c r="L8" s="113"/>
      <c r="M8" s="94"/>
      <c r="N8" s="114"/>
      <c r="O8" s="114"/>
      <c r="P8" s="94"/>
      <c r="Q8" s="94"/>
      <c r="R8" s="95"/>
      <c r="S8" s="95"/>
      <c r="T8" s="114"/>
      <c r="U8" s="111"/>
      <c r="V8" s="96"/>
    </row>
    <row r="9" spans="2:22" ht="15.75" customHeight="1" x14ac:dyDescent="0.25">
      <c r="B9" s="161" t="s">
        <v>13</v>
      </c>
      <c r="C9" s="23" t="s">
        <v>43</v>
      </c>
      <c r="D9" s="104">
        <v>0</v>
      </c>
      <c r="E9" s="54">
        <f t="shared" si="0"/>
        <v>0</v>
      </c>
      <c r="F9" s="104">
        <v>6000</v>
      </c>
      <c r="G9" s="47">
        <f t="shared" si="1"/>
        <v>3.290139137579034E-5</v>
      </c>
      <c r="H9" s="24" t="s">
        <v>1</v>
      </c>
      <c r="I9" s="25" t="s">
        <v>1</v>
      </c>
      <c r="J9" s="70"/>
      <c r="K9" s="113"/>
      <c r="L9" s="113"/>
      <c r="M9" s="94"/>
      <c r="N9" s="114"/>
      <c r="O9" s="114"/>
      <c r="P9" s="94"/>
      <c r="Q9" s="94"/>
      <c r="R9" s="95"/>
      <c r="S9" s="95"/>
      <c r="T9" s="114"/>
      <c r="U9" s="111"/>
      <c r="V9" s="96"/>
    </row>
    <row r="10" spans="2:22" ht="15.75" customHeight="1" x14ac:dyDescent="0.25">
      <c r="B10" s="161" t="s">
        <v>14</v>
      </c>
      <c r="C10" s="23" t="s">
        <v>44</v>
      </c>
      <c r="D10" s="104">
        <v>84901.73</v>
      </c>
      <c r="E10" s="54">
        <f t="shared" si="0"/>
        <v>4.9761942901316455E-4</v>
      </c>
      <c r="F10" s="104">
        <v>0</v>
      </c>
      <c r="G10" s="47">
        <f t="shared" si="1"/>
        <v>0</v>
      </c>
      <c r="H10" s="163">
        <f t="shared" ref="H10:H11" si="4">(F10-D10)/D10</f>
        <v>-1</v>
      </c>
      <c r="I10" s="164">
        <f t="shared" ref="I10:I11" si="5">(G10-E10)/E10</f>
        <v>-1</v>
      </c>
      <c r="J10" s="70"/>
      <c r="K10" s="113"/>
      <c r="L10" s="113"/>
      <c r="M10" s="94"/>
      <c r="N10" s="114"/>
      <c r="O10" s="114"/>
      <c r="P10" s="94"/>
      <c r="Q10" s="94"/>
      <c r="R10" s="95"/>
      <c r="S10" s="95"/>
      <c r="T10" s="114"/>
      <c r="U10" s="111"/>
      <c r="V10" s="96"/>
    </row>
    <row r="11" spans="2:22" ht="15.75" customHeight="1" x14ac:dyDescent="0.25">
      <c r="B11" s="161" t="s">
        <v>15</v>
      </c>
      <c r="C11" s="23" t="s">
        <v>45</v>
      </c>
      <c r="D11" s="104">
        <v>2185.5</v>
      </c>
      <c r="E11" s="54">
        <f t="shared" si="0"/>
        <v>1.2809482941139963E-5</v>
      </c>
      <c r="F11" s="104">
        <v>2185.5</v>
      </c>
      <c r="G11" s="47">
        <f t="shared" si="1"/>
        <v>1.1984331808631631E-5</v>
      </c>
      <c r="H11" s="73">
        <f t="shared" si="4"/>
        <v>0</v>
      </c>
      <c r="I11" s="74">
        <f t="shared" si="5"/>
        <v>-6.4417208430655015E-2</v>
      </c>
      <c r="J11" s="70"/>
      <c r="K11" s="113"/>
      <c r="L11" s="113"/>
      <c r="M11" s="94"/>
      <c r="N11" s="114"/>
      <c r="O11" s="114"/>
      <c r="P11" s="94"/>
      <c r="Q11" s="94"/>
      <c r="R11" s="95"/>
      <c r="S11" s="95"/>
      <c r="T11" s="114"/>
      <c r="U11" s="111"/>
      <c r="V11" s="96"/>
    </row>
    <row r="12" spans="2:22" ht="15.75" customHeight="1" x14ac:dyDescent="0.25">
      <c r="B12" s="161" t="s">
        <v>16</v>
      </c>
      <c r="C12" s="23" t="s">
        <v>31</v>
      </c>
      <c r="D12" s="104">
        <v>1301256.8700000001</v>
      </c>
      <c r="E12" s="54">
        <f t="shared" si="0"/>
        <v>7.6268257507692457E-3</v>
      </c>
      <c r="F12" s="104">
        <v>1630220.47</v>
      </c>
      <c r="G12" s="47">
        <f t="shared" si="1"/>
        <v>8.9394202853824781E-3</v>
      </c>
      <c r="H12" s="73">
        <f t="shared" si="2"/>
        <v>0.25280450584672021</v>
      </c>
      <c r="I12" s="74">
        <f t="shared" si="3"/>
        <v>0.1721023368707281</v>
      </c>
      <c r="J12" s="70"/>
      <c r="K12" s="113"/>
      <c r="L12" s="113"/>
      <c r="M12" s="94"/>
      <c r="N12" s="114"/>
      <c r="O12" s="114"/>
      <c r="P12" s="94"/>
      <c r="Q12" s="94"/>
      <c r="R12" s="95"/>
      <c r="S12" s="95"/>
      <c r="T12" s="114"/>
      <c r="U12" s="111"/>
      <c r="V12" s="96"/>
    </row>
    <row r="13" spans="2:22" ht="15.75" customHeight="1" x14ac:dyDescent="0.25">
      <c r="B13" s="161" t="s">
        <v>17</v>
      </c>
      <c r="C13" s="23" t="s">
        <v>28</v>
      </c>
      <c r="D13" s="104">
        <v>10780529.309999999</v>
      </c>
      <c r="E13" s="54">
        <f t="shared" si="0"/>
        <v>6.3186001506705267E-2</v>
      </c>
      <c r="F13" s="104">
        <v>9230134.5599999987</v>
      </c>
      <c r="G13" s="47">
        <f t="shared" si="1"/>
        <v>5.0614044934961383E-2</v>
      </c>
      <c r="H13" s="73">
        <f t="shared" si="2"/>
        <v>-0.14381434393595655</v>
      </c>
      <c r="I13" s="74">
        <f t="shared" si="3"/>
        <v>-0.19896743379797113</v>
      </c>
      <c r="J13" s="70"/>
      <c r="K13" s="113"/>
      <c r="L13" s="113"/>
      <c r="M13" s="94"/>
      <c r="N13" s="114"/>
      <c r="O13" s="114"/>
      <c r="P13" s="94"/>
      <c r="Q13" s="94"/>
      <c r="R13" s="95"/>
      <c r="S13" s="95"/>
      <c r="T13" s="114"/>
      <c r="U13" s="111"/>
      <c r="V13" s="96"/>
    </row>
    <row r="14" spans="2:22" ht="15.75" customHeight="1" x14ac:dyDescent="0.25">
      <c r="B14" s="161" t="s">
        <v>18</v>
      </c>
      <c r="C14" s="23" t="s">
        <v>46</v>
      </c>
      <c r="D14" s="104">
        <v>9462312.1899999995</v>
      </c>
      <c r="E14" s="54">
        <f t="shared" si="0"/>
        <v>5.5459769655248563E-2</v>
      </c>
      <c r="F14" s="104">
        <v>7635525.2899999991</v>
      </c>
      <c r="G14" s="47">
        <f t="shared" si="1"/>
        <v>4.1869900987672501E-2</v>
      </c>
      <c r="H14" s="73">
        <f t="shared" si="2"/>
        <v>-0.19305925056357714</v>
      </c>
      <c r="I14" s="74">
        <f t="shared" si="3"/>
        <v>-0.2450401210112122</v>
      </c>
      <c r="J14" s="70"/>
      <c r="K14" s="113"/>
      <c r="L14" s="113"/>
      <c r="M14" s="94"/>
      <c r="N14" s="114"/>
      <c r="O14" s="114"/>
      <c r="P14" s="94"/>
      <c r="Q14" s="94"/>
      <c r="R14" s="95"/>
      <c r="S14" s="95"/>
      <c r="T14" s="114"/>
      <c r="U14" s="111"/>
      <c r="V14" s="96"/>
    </row>
    <row r="15" spans="2:22" ht="15.75" customHeight="1" x14ac:dyDescent="0.25">
      <c r="B15" s="161" t="s">
        <v>19</v>
      </c>
      <c r="C15" s="23" t="s">
        <v>47</v>
      </c>
      <c r="D15" s="104">
        <v>69017719.959999993</v>
      </c>
      <c r="E15" s="54">
        <f t="shared" si="0"/>
        <v>0.40452130243147799</v>
      </c>
      <c r="F15" s="104">
        <v>76624456.519999996</v>
      </c>
      <c r="G15" s="47">
        <f t="shared" si="1"/>
        <v>0.42017520548695825</v>
      </c>
      <c r="H15" s="73">
        <f t="shared" si="2"/>
        <v>0.11021425460604281</v>
      </c>
      <c r="I15" s="74">
        <f t="shared" si="3"/>
        <v>3.8697351564400927E-2</v>
      </c>
      <c r="J15" s="70"/>
      <c r="K15" s="113"/>
      <c r="L15" s="113"/>
      <c r="M15" s="94"/>
      <c r="N15" s="114"/>
      <c r="O15" s="114"/>
      <c r="P15" s="94"/>
      <c r="Q15" s="94"/>
      <c r="R15" s="95"/>
      <c r="S15" s="95"/>
      <c r="T15" s="114"/>
      <c r="U15" s="111"/>
      <c r="V15" s="96"/>
    </row>
    <row r="16" spans="2:22" ht="15.75" customHeight="1" x14ac:dyDescent="0.25">
      <c r="B16" s="161" t="s">
        <v>20</v>
      </c>
      <c r="C16" s="23" t="s">
        <v>48</v>
      </c>
      <c r="D16" s="104">
        <v>105289.76</v>
      </c>
      <c r="E16" s="54">
        <f t="shared" si="0"/>
        <v>6.1711616774043506E-4</v>
      </c>
      <c r="F16" s="104">
        <v>34357.960000000006</v>
      </c>
      <c r="G16" s="47">
        <f>F16/$F$29</f>
        <v>1.8840411480562492E-4</v>
      </c>
      <c r="H16" s="73">
        <f t="shared" si="2"/>
        <v>-0.6736818471235948</v>
      </c>
      <c r="I16" s="74">
        <f t="shared" si="3"/>
        <v>-0.69470235159214055</v>
      </c>
      <c r="J16" s="70"/>
      <c r="K16" s="113"/>
      <c r="L16" s="113"/>
      <c r="M16" s="94"/>
      <c r="N16" s="114"/>
      <c r="O16" s="114"/>
      <c r="P16" s="94"/>
      <c r="Q16" s="94"/>
      <c r="R16" s="95"/>
      <c r="S16" s="95"/>
      <c r="T16" s="114"/>
      <c r="U16" s="111"/>
      <c r="V16" s="96"/>
    </row>
    <row r="17" spans="2:22" ht="15.75" customHeight="1" x14ac:dyDescent="0.25">
      <c r="B17" s="161" t="s">
        <v>21</v>
      </c>
      <c r="C17" s="23" t="s">
        <v>49</v>
      </c>
      <c r="D17" s="104">
        <v>5522</v>
      </c>
      <c r="E17" s="54">
        <f t="shared" si="0"/>
        <v>3.2365117730942521E-5</v>
      </c>
      <c r="F17" s="104">
        <v>10125.200000000001</v>
      </c>
      <c r="G17" s="47">
        <f t="shared" si="1"/>
        <v>5.552219465969206E-5</v>
      </c>
      <c r="H17" s="73">
        <f t="shared" si="2"/>
        <v>0.83361101050344089</v>
      </c>
      <c r="I17" s="74">
        <f t="shared" si="3"/>
        <v>0.71549490785909686</v>
      </c>
      <c r="J17" s="70"/>
      <c r="K17" s="113"/>
      <c r="L17" s="113"/>
      <c r="M17" s="94"/>
      <c r="N17" s="114"/>
      <c r="O17" s="114"/>
      <c r="P17" s="94"/>
      <c r="Q17" s="94"/>
      <c r="R17" s="95"/>
      <c r="S17" s="95"/>
      <c r="T17" s="114"/>
      <c r="U17" s="111"/>
      <c r="V17" s="96"/>
    </row>
    <row r="18" spans="2:22" ht="15.75" customHeight="1" x14ac:dyDescent="0.25">
      <c r="B18" s="161" t="s">
        <v>22</v>
      </c>
      <c r="C18" s="23" t="s">
        <v>50</v>
      </c>
      <c r="D18" s="104">
        <v>2887766.55</v>
      </c>
      <c r="E18" s="54">
        <f t="shared" si="0"/>
        <v>1.6925553127531277E-2</v>
      </c>
      <c r="F18" s="104">
        <v>2755460.3700000006</v>
      </c>
      <c r="G18" s="47">
        <f t="shared" si="1"/>
        <v>1.5109746675641678E-2</v>
      </c>
      <c r="H18" s="20">
        <f t="shared" si="2"/>
        <v>-4.5816092717051261E-2</v>
      </c>
      <c r="I18" s="21">
        <f t="shared" si="3"/>
        <v>-0.10728195635367385</v>
      </c>
      <c r="J18" s="70"/>
      <c r="K18" s="113"/>
      <c r="L18" s="113"/>
      <c r="M18" s="94"/>
      <c r="N18" s="114"/>
      <c r="O18" s="114"/>
      <c r="P18" s="94"/>
      <c r="Q18" s="94"/>
      <c r="R18" s="95"/>
      <c r="S18" s="95"/>
      <c r="T18" s="114"/>
      <c r="U18" s="111"/>
      <c r="V18" s="96"/>
    </row>
    <row r="19" spans="2:22" ht="15.75" customHeight="1" x14ac:dyDescent="0.25">
      <c r="B19" s="161" t="s">
        <v>23</v>
      </c>
      <c r="C19" s="23" t="s">
        <v>5</v>
      </c>
      <c r="D19" s="104">
        <v>225211.36999999965</v>
      </c>
      <c r="E19" s="54">
        <f t="shared" si="0"/>
        <v>1.3199913988404283E-3</v>
      </c>
      <c r="F19" s="104">
        <v>3429234.2699999996</v>
      </c>
      <c r="G19" s="47">
        <f t="shared" si="1"/>
        <v>1.8804429806090442E-2</v>
      </c>
      <c r="H19" s="20">
        <f t="shared" si="2"/>
        <v>14.226736865017095</v>
      </c>
      <c r="I19" s="21">
        <f t="shared" si="3"/>
        <v>13.245872982664547</v>
      </c>
      <c r="J19" s="70"/>
      <c r="K19" s="113"/>
      <c r="L19" s="113"/>
      <c r="M19" s="94"/>
      <c r="N19" s="114"/>
      <c r="O19" s="114"/>
      <c r="P19" s="94"/>
      <c r="Q19" s="94"/>
      <c r="R19" s="95"/>
      <c r="S19" s="95"/>
      <c r="T19" s="114"/>
      <c r="U19" s="111"/>
      <c r="V19" s="96"/>
    </row>
    <row r="20" spans="2:22" ht="15.75" customHeight="1" x14ac:dyDescent="0.25">
      <c r="B20" s="161" t="s">
        <v>24</v>
      </c>
      <c r="C20" s="23" t="s">
        <v>51</v>
      </c>
      <c r="D20" s="104">
        <v>145670.45000000001</v>
      </c>
      <c r="E20" s="54">
        <f t="shared" si="0"/>
        <v>8.5379233324327718E-4</v>
      </c>
      <c r="F20" s="104">
        <v>114984.63</v>
      </c>
      <c r="G20" s="47">
        <f t="shared" si="1"/>
        <v>6.3052571897174049E-4</v>
      </c>
      <c r="H20" s="20">
        <f t="shared" si="2"/>
        <v>-0.21065233202753203</v>
      </c>
      <c r="I20" s="21">
        <f t="shared" si="3"/>
        <v>-0.26149990527956607</v>
      </c>
      <c r="J20" s="70"/>
      <c r="K20" s="113"/>
      <c r="L20" s="113"/>
      <c r="M20" s="94"/>
      <c r="N20" s="114"/>
      <c r="O20" s="114"/>
      <c r="P20" s="94"/>
      <c r="Q20" s="94"/>
      <c r="R20" s="95"/>
      <c r="S20" s="95"/>
      <c r="T20" s="114"/>
      <c r="U20" s="111"/>
      <c r="V20" s="96"/>
    </row>
    <row r="21" spans="2:22" ht="15.75" customHeight="1" x14ac:dyDescent="0.25">
      <c r="B21" s="161" t="s">
        <v>25</v>
      </c>
      <c r="C21" s="23" t="s">
        <v>32</v>
      </c>
      <c r="D21" s="104">
        <v>548541.06000000006</v>
      </c>
      <c r="E21" s="54">
        <f t="shared" si="0"/>
        <v>3.2150662780072452E-3</v>
      </c>
      <c r="F21" s="104">
        <v>696381.63</v>
      </c>
      <c r="G21" s="47">
        <f t="shared" si="1"/>
        <v>3.8186540925901364E-3</v>
      </c>
      <c r="H21" s="20">
        <f t="shared" si="2"/>
        <v>0.26951595929755912</v>
      </c>
      <c r="I21" s="21">
        <f t="shared" si="3"/>
        <v>0.18773728514144522</v>
      </c>
      <c r="J21" s="70"/>
      <c r="K21" s="113"/>
      <c r="L21" s="113"/>
      <c r="M21" s="94"/>
      <c r="N21" s="114"/>
      <c r="O21" s="114"/>
      <c r="P21" s="94"/>
      <c r="Q21" s="94"/>
      <c r="R21" s="95"/>
      <c r="S21" s="95"/>
      <c r="T21" s="114"/>
      <c r="U21" s="111"/>
      <c r="V21" s="96"/>
    </row>
    <row r="22" spans="2:22" ht="15.75" customHeight="1" x14ac:dyDescent="0.25">
      <c r="B22" s="161" t="s">
        <v>26</v>
      </c>
      <c r="C22" s="23" t="s">
        <v>52</v>
      </c>
      <c r="D22" s="104">
        <v>1493</v>
      </c>
      <c r="E22" s="54">
        <f t="shared" si="0"/>
        <v>8.7506556994380993E-6</v>
      </c>
      <c r="F22" s="104">
        <v>1233</v>
      </c>
      <c r="G22" s="47">
        <f t="shared" si="1"/>
        <v>6.7612359277249147E-6</v>
      </c>
      <c r="H22" s="20">
        <f t="shared" si="2"/>
        <v>-0.17414601473543201</v>
      </c>
      <c r="I22" s="21">
        <f t="shared" si="3"/>
        <v>-0.22734522303750679</v>
      </c>
      <c r="J22" s="70"/>
      <c r="K22" s="113"/>
      <c r="L22" s="113"/>
      <c r="M22" s="94"/>
      <c r="N22" s="114"/>
      <c r="O22" s="114"/>
      <c r="P22" s="94"/>
      <c r="Q22" s="94"/>
      <c r="R22" s="95"/>
      <c r="S22" s="95"/>
      <c r="T22" s="114"/>
      <c r="U22" s="111"/>
      <c r="V22" s="96"/>
    </row>
    <row r="23" spans="2:22" ht="15.75" customHeight="1" x14ac:dyDescent="0.25">
      <c r="B23" s="161" t="s">
        <v>27</v>
      </c>
      <c r="C23" s="23" t="s">
        <v>53</v>
      </c>
      <c r="D23" s="104">
        <v>13260.669999999998</v>
      </c>
      <c r="E23" s="54">
        <f t="shared" si="0"/>
        <v>7.7722409587319369E-5</v>
      </c>
      <c r="F23" s="104">
        <v>16057.34</v>
      </c>
      <c r="G23" s="47">
        <f t="shared" si="1"/>
        <v>8.8051471299022203E-5</v>
      </c>
      <c r="H23" s="20">
        <f t="shared" si="2"/>
        <v>0.21089960009562128</v>
      </c>
      <c r="I23" s="21">
        <f t="shared" si="3"/>
        <v>0.13289682816766465</v>
      </c>
      <c r="J23" s="70"/>
      <c r="K23" s="113"/>
      <c r="L23" s="113"/>
      <c r="M23" s="94"/>
      <c r="N23" s="114"/>
      <c r="O23" s="114"/>
      <c r="P23" s="94"/>
      <c r="Q23" s="94"/>
      <c r="R23" s="95"/>
      <c r="S23" s="95"/>
      <c r="T23" s="114"/>
      <c r="U23" s="111"/>
      <c r="V23" s="96"/>
    </row>
    <row r="24" spans="2:22" ht="15.75" customHeight="1" x14ac:dyDescent="0.25">
      <c r="B24" s="162"/>
      <c r="C24" s="27" t="s">
        <v>33</v>
      </c>
      <c r="D24" s="102">
        <f>SUM(D6:D23)</f>
        <v>128256032.83</v>
      </c>
      <c r="E24" s="55">
        <f>SUM(E6:E23)</f>
        <v>0.75172430319568617</v>
      </c>
      <c r="F24" s="102">
        <f>SUM(F6:F23)</f>
        <v>138073669.53</v>
      </c>
      <c r="G24" s="28">
        <f>SUM(G6:G23)</f>
        <v>0.7571359733163443</v>
      </c>
      <c r="H24" s="29">
        <f>(F24-D24)/D24</f>
        <v>7.6547172740116035E-2</v>
      </c>
      <c r="I24" s="30">
        <f>(G24-E24)/E24</f>
        <v>7.1990091282832756E-3</v>
      </c>
      <c r="K24" s="115"/>
      <c r="L24" s="115"/>
      <c r="M24" s="92"/>
      <c r="N24" s="114"/>
      <c r="O24" s="114"/>
      <c r="P24" s="112"/>
      <c r="Q24" s="96"/>
      <c r="R24" s="96"/>
      <c r="S24" s="95"/>
      <c r="T24" s="114"/>
      <c r="U24" s="116"/>
      <c r="V24" s="96"/>
    </row>
    <row r="25" spans="2:22" ht="15.75" customHeight="1" x14ac:dyDescent="0.25">
      <c r="B25" s="161">
        <v>19</v>
      </c>
      <c r="C25" s="22" t="s">
        <v>6</v>
      </c>
      <c r="D25" s="105">
        <v>39242889.378000215</v>
      </c>
      <c r="E25" s="54">
        <f>D25/$D$29</f>
        <v>0.23000737682385561</v>
      </c>
      <c r="F25" s="104">
        <v>41236071.127000153</v>
      </c>
      <c r="G25" s="47">
        <f>F25/$F$29</f>
        <v>0.22612068582489331</v>
      </c>
      <c r="H25" s="20">
        <f>(F25-D25)/D25</f>
        <v>5.0790902010322596E-2</v>
      </c>
      <c r="I25" s="21">
        <f>(G25-E25)/E25</f>
        <v>-1.6898114541512327E-2</v>
      </c>
      <c r="K25" s="117"/>
      <c r="L25" s="113"/>
      <c r="M25" s="93"/>
      <c r="N25" s="118"/>
      <c r="O25" s="118"/>
      <c r="P25" s="119"/>
      <c r="Q25" s="111"/>
      <c r="R25" s="93"/>
      <c r="S25" s="118"/>
      <c r="T25" s="118"/>
      <c r="U25" s="119"/>
      <c r="V25" s="111"/>
    </row>
    <row r="26" spans="2:22" ht="15.75" customHeight="1" x14ac:dyDescent="0.25">
      <c r="B26" s="17"/>
      <c r="C26" s="22" t="s">
        <v>54</v>
      </c>
      <c r="D26" s="105">
        <v>3116863.7720000213</v>
      </c>
      <c r="E26" s="54">
        <f t="shared" ref="E26:E27" si="6">D26/$D$29</f>
        <v>1.826831998045822E-2</v>
      </c>
      <c r="F26" s="104">
        <v>3053367.6829999983</v>
      </c>
      <c r="G26" s="47">
        <f t="shared" ref="G26:G27" si="7">F26/$F$29</f>
        <v>1.6743340858762178E-2</v>
      </c>
      <c r="H26" s="20">
        <f>(F26-D26)/D26</f>
        <v>-2.0371788324671937E-2</v>
      </c>
      <c r="I26" s="21">
        <f t="shared" ref="I26" si="8">(G26-E26)/E26</f>
        <v>-8.3476703020711529E-2</v>
      </c>
      <c r="K26" s="117"/>
      <c r="L26" s="113"/>
      <c r="M26" s="93"/>
      <c r="N26" s="118"/>
      <c r="O26" s="118"/>
      <c r="P26" s="119"/>
      <c r="Q26" s="96"/>
      <c r="R26" s="93"/>
      <c r="S26" s="118"/>
      <c r="T26" s="118"/>
      <c r="U26" s="63"/>
      <c r="V26" s="96"/>
    </row>
    <row r="27" spans="2:22" ht="15.75" customHeight="1" x14ac:dyDescent="0.25">
      <c r="B27" s="17"/>
      <c r="C27" s="22" t="s">
        <v>7</v>
      </c>
      <c r="D27" s="105">
        <v>0</v>
      </c>
      <c r="E27" s="54">
        <f t="shared" si="6"/>
        <v>0</v>
      </c>
      <c r="F27" s="104">
        <v>0</v>
      </c>
      <c r="G27" s="47">
        <f t="shared" si="7"/>
        <v>0</v>
      </c>
      <c r="H27" s="24" t="s">
        <v>1</v>
      </c>
      <c r="I27" s="25" t="s">
        <v>1</v>
      </c>
      <c r="K27" s="117"/>
      <c r="L27" s="113"/>
      <c r="M27" s="93"/>
      <c r="N27" s="118"/>
      <c r="O27" s="118"/>
      <c r="P27" s="119"/>
      <c r="Q27" s="96"/>
      <c r="R27" s="93"/>
      <c r="S27" s="118"/>
      <c r="T27" s="118"/>
      <c r="U27" s="63"/>
      <c r="V27" s="96"/>
    </row>
    <row r="28" spans="2:22" ht="15.75" customHeight="1" x14ac:dyDescent="0.25">
      <c r="B28" s="26"/>
      <c r="C28" s="27" t="s">
        <v>34</v>
      </c>
      <c r="D28" s="106">
        <f>SUM(D25:D27)</f>
        <v>42359753.150000237</v>
      </c>
      <c r="E28" s="55">
        <f>E25+E26+E27</f>
        <v>0.24827569680431383</v>
      </c>
      <c r="F28" s="106">
        <f>SUM(F25:F27)</f>
        <v>44289438.810000151</v>
      </c>
      <c r="G28" s="31">
        <f>SUM(G25:G27)</f>
        <v>0.24286402668365548</v>
      </c>
      <c r="H28" s="32">
        <f t="shared" ref="H28" si="9">(F28-D28)/D28</f>
        <v>4.5554695589624883E-2</v>
      </c>
      <c r="I28" s="33">
        <f t="shared" ref="I28" si="10">(G28-E28)/E28</f>
        <v>-2.1797019161822057E-2</v>
      </c>
      <c r="K28" s="120"/>
      <c r="L28" s="120"/>
      <c r="M28" s="97"/>
      <c r="N28" s="118"/>
      <c r="O28" s="118"/>
      <c r="P28" s="119"/>
      <c r="Q28" s="96"/>
      <c r="R28" s="97"/>
      <c r="S28" s="118"/>
      <c r="T28" s="118"/>
      <c r="U28" s="63"/>
      <c r="V28" s="96"/>
    </row>
    <row r="29" spans="2:22" ht="16.5" customHeight="1" thickBot="1" x14ac:dyDescent="0.3">
      <c r="B29" s="34"/>
      <c r="C29" s="35" t="s">
        <v>35</v>
      </c>
      <c r="D29" s="103">
        <f>SUM(D24:D27)</f>
        <v>170615785.98000023</v>
      </c>
      <c r="E29" s="107">
        <f>E24+E28</f>
        <v>1</v>
      </c>
      <c r="F29" s="103">
        <f>SUM(F24:F27)</f>
        <v>182363108.34000015</v>
      </c>
      <c r="G29" s="51">
        <f>G24+G28</f>
        <v>0.99999999999999978</v>
      </c>
      <c r="H29" s="36">
        <f t="shared" ref="H29" si="11">(F29-D29)/D29</f>
        <v>6.8852493879886109E-2</v>
      </c>
      <c r="I29" s="37">
        <f t="shared" ref="I29" si="12">(G29-E29)/E29</f>
        <v>-2.2204460492503131E-16</v>
      </c>
      <c r="K29" s="115"/>
      <c r="L29" s="115"/>
      <c r="M29" s="96"/>
      <c r="N29" s="121"/>
      <c r="O29" s="121"/>
      <c r="P29" s="119"/>
      <c r="Q29" s="96"/>
      <c r="R29" s="96"/>
      <c r="S29" s="121"/>
      <c r="T29" s="121"/>
      <c r="U29" s="63"/>
      <c r="V29" s="96"/>
    </row>
    <row r="30" spans="2:22" ht="15.75" x14ac:dyDescent="0.25">
      <c r="B30" s="10"/>
      <c r="C30" s="11"/>
      <c r="D30" s="6"/>
      <c r="E30" s="12"/>
      <c r="F30" s="6"/>
      <c r="G30" s="12"/>
      <c r="H30" s="13"/>
    </row>
    <row r="31" spans="2:22" ht="15.75" x14ac:dyDescent="0.25">
      <c r="B31" s="86" t="s">
        <v>36</v>
      </c>
      <c r="C31" s="41"/>
      <c r="D31" s="90"/>
      <c r="E31" s="12"/>
      <c r="F31" s="91"/>
      <c r="G31" s="12"/>
      <c r="H31" s="13"/>
    </row>
    <row r="32" spans="2:22" ht="15.75" customHeight="1" x14ac:dyDescent="0.2">
      <c r="B32" s="87"/>
      <c r="F32" s="42"/>
    </row>
    <row r="33" spans="2:9" ht="15.75" customHeight="1" x14ac:dyDescent="0.2">
      <c r="B33" s="88" t="s">
        <v>37</v>
      </c>
      <c r="F33" s="43"/>
    </row>
    <row r="34" spans="2:9" ht="15.75" customHeight="1" x14ac:dyDescent="0.25">
      <c r="B34" s="45"/>
      <c r="C34" s="49"/>
      <c r="F34" s="44"/>
    </row>
    <row r="35" spans="2:9" ht="16.5" x14ac:dyDescent="0.3">
      <c r="B35" s="45"/>
      <c r="C35" s="59"/>
      <c r="D35" s="60"/>
      <c r="E35" s="60"/>
      <c r="F35" s="61"/>
      <c r="G35" s="62"/>
      <c r="H35" s="63"/>
      <c r="I35" s="62"/>
    </row>
    <row r="36" spans="2:9" ht="16.5" x14ac:dyDescent="0.3">
      <c r="C36" s="64"/>
      <c r="D36" s="60"/>
      <c r="E36" s="60"/>
      <c r="F36" s="61"/>
      <c r="G36" s="62"/>
      <c r="H36" s="63"/>
      <c r="I36" s="65"/>
    </row>
    <row r="37" spans="2:9" ht="16.5" x14ac:dyDescent="0.3">
      <c r="C37" s="64"/>
      <c r="D37" s="60"/>
      <c r="E37" s="60"/>
      <c r="F37" s="61"/>
      <c r="G37" s="62"/>
      <c r="H37" s="63"/>
      <c r="I37" s="63"/>
    </row>
    <row r="38" spans="2:9" ht="16.5" x14ac:dyDescent="0.3">
      <c r="C38" s="64"/>
      <c r="D38" s="60"/>
      <c r="E38" s="60"/>
      <c r="F38" s="61"/>
      <c r="G38" s="62"/>
      <c r="H38" s="63"/>
      <c r="I38" s="63"/>
    </row>
    <row r="39" spans="2:9" ht="16.5" x14ac:dyDescent="0.3">
      <c r="C39" s="64"/>
      <c r="D39" s="60"/>
      <c r="E39" s="60"/>
      <c r="F39" s="61"/>
      <c r="G39" s="62"/>
      <c r="H39" s="62"/>
      <c r="I39" s="66"/>
    </row>
    <row r="40" spans="2:9" ht="16.5" x14ac:dyDescent="0.3">
      <c r="C40" s="64"/>
      <c r="D40" s="60"/>
      <c r="E40" s="60"/>
      <c r="F40" s="61"/>
      <c r="G40" s="62"/>
      <c r="H40" s="62"/>
      <c r="I40" s="62"/>
    </row>
    <row r="41" spans="2:9" ht="16.5" x14ac:dyDescent="0.3">
      <c r="C41" s="64"/>
      <c r="D41" s="60"/>
      <c r="E41" s="60"/>
      <c r="F41" s="61"/>
      <c r="G41" s="62"/>
      <c r="H41" s="63"/>
      <c r="I41" s="62"/>
    </row>
    <row r="42" spans="2:9" ht="16.5" x14ac:dyDescent="0.3">
      <c r="C42" s="64"/>
      <c r="D42" s="60"/>
      <c r="E42" s="60"/>
      <c r="F42" s="61"/>
      <c r="G42" s="62"/>
      <c r="H42" s="63"/>
      <c r="I42" s="65"/>
    </row>
    <row r="43" spans="2:9" ht="16.5" x14ac:dyDescent="0.3">
      <c r="C43" s="64"/>
      <c r="D43" s="60"/>
      <c r="E43" s="60"/>
      <c r="F43" s="61"/>
      <c r="G43" s="62"/>
      <c r="H43" s="63"/>
      <c r="I43" s="67"/>
    </row>
    <row r="44" spans="2:9" ht="16.5" x14ac:dyDescent="0.3">
      <c r="C44" s="64"/>
      <c r="D44" s="60"/>
      <c r="E44" s="60"/>
      <c r="F44" s="61"/>
      <c r="G44" s="62"/>
      <c r="H44" s="63"/>
      <c r="I44" s="67"/>
    </row>
    <row r="45" spans="2:9" ht="16.5" x14ac:dyDescent="0.3">
      <c r="C45" s="64"/>
      <c r="D45" s="60"/>
      <c r="E45" s="60"/>
      <c r="F45" s="61"/>
      <c r="G45" s="62"/>
      <c r="H45" s="62"/>
      <c r="I45" s="66"/>
    </row>
    <row r="46" spans="2:9" ht="16.5" x14ac:dyDescent="0.3">
      <c r="C46" s="64"/>
      <c r="D46" s="60"/>
      <c r="E46" s="60"/>
      <c r="F46" s="61"/>
      <c r="G46" s="62"/>
      <c r="H46" s="62"/>
      <c r="I46" s="62"/>
    </row>
    <row r="47" spans="2:9" ht="16.5" x14ac:dyDescent="0.3">
      <c r="C47" s="64"/>
      <c r="D47" s="60"/>
      <c r="E47" s="60"/>
      <c r="F47" s="61"/>
      <c r="G47" s="62"/>
      <c r="H47" s="62"/>
      <c r="I47" s="62"/>
    </row>
    <row r="48" spans="2:9" ht="16.5" x14ac:dyDescent="0.3">
      <c r="C48" s="64"/>
      <c r="D48" s="60"/>
      <c r="E48" s="60"/>
      <c r="F48" s="61"/>
      <c r="G48" s="62"/>
      <c r="H48" s="62"/>
      <c r="I48" s="62"/>
    </row>
    <row r="49" spans="3:9" ht="16.5" x14ac:dyDescent="0.3">
      <c r="C49" s="64"/>
      <c r="D49" s="60"/>
      <c r="E49" s="60"/>
      <c r="F49" s="61"/>
      <c r="G49" s="62"/>
      <c r="H49" s="62"/>
      <c r="I49" s="62"/>
    </row>
    <row r="50" spans="3:9" ht="16.5" x14ac:dyDescent="0.3">
      <c r="C50" s="64"/>
      <c r="D50" s="60"/>
      <c r="E50" s="60"/>
      <c r="F50" s="61"/>
      <c r="G50" s="62"/>
      <c r="H50" s="62"/>
      <c r="I50" s="62"/>
    </row>
    <row r="51" spans="3:9" ht="16.5" x14ac:dyDescent="0.3">
      <c r="C51" s="64"/>
      <c r="D51" s="60"/>
      <c r="E51" s="60"/>
      <c r="F51" s="61"/>
      <c r="G51" s="62"/>
      <c r="H51" s="62"/>
      <c r="I51" s="62"/>
    </row>
    <row r="52" spans="3:9" ht="16.5" x14ac:dyDescent="0.3">
      <c r="C52" s="64"/>
      <c r="D52" s="60"/>
      <c r="E52" s="60"/>
      <c r="F52" s="61"/>
      <c r="G52" s="62"/>
      <c r="H52" s="62"/>
      <c r="I52" s="62"/>
    </row>
    <row r="53" spans="3:9" ht="15.75" x14ac:dyDescent="0.25">
      <c r="C53" s="62"/>
      <c r="D53" s="65"/>
      <c r="E53" s="65"/>
      <c r="F53" s="65"/>
      <c r="G53" s="62"/>
      <c r="H53" s="62"/>
      <c r="I53" s="62"/>
    </row>
  </sheetData>
  <mergeCells count="8">
    <mergeCell ref="I4:I5"/>
    <mergeCell ref="B2:I2"/>
    <mergeCell ref="C4:C5"/>
    <mergeCell ref="D4:D5"/>
    <mergeCell ref="E4:E5"/>
    <mergeCell ref="F4:F5"/>
    <mergeCell ref="G4:G5"/>
    <mergeCell ref="H4:H5"/>
  </mergeCells>
  <pageMargins left="0.39370078740157483" right="0.39370078740157483" top="0.39370078740157483" bottom="0.39370078740157483" header="0.19685039370078741" footer="0.19685039370078741"/>
  <pageSetup paperSize="9" orientation="landscape" verticalDpi="0" r:id="rId1"/>
  <headerFooter>
    <oddHeader>&amp;LAgencija za osiguranje u BiH&amp;CStatistika tržišta osiguranja&amp;RMjesečno izvješće</oddHeader>
    <oddFooter>&amp;CU izvješće su uključeni podatci zaključno s 31.05.2016. godine.</oddFooter>
  </headerFooter>
  <ignoredErrors>
    <ignoredError sqref="B6:B23" numberStoredAsText="1"/>
    <ignoredError sqref="E24:I24 E28:I29 E25:E27 G25:I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12" x14ac:dyDescent="0.25">
      <c r="B2" s="124" t="s">
        <v>40</v>
      </c>
      <c r="C2" s="125"/>
      <c r="D2" s="125"/>
      <c r="E2" s="125"/>
      <c r="F2" s="125"/>
      <c r="G2" s="125"/>
      <c r="H2" s="125"/>
      <c r="I2" s="126"/>
    </row>
    <row r="3" spans="2:12" ht="16.5" thickBot="1" x14ac:dyDescent="0.3">
      <c r="B3" s="2"/>
      <c r="C3" s="3"/>
    </row>
    <row r="4" spans="2:12" ht="15.75" customHeight="1" x14ac:dyDescent="0.25">
      <c r="B4" s="155"/>
      <c r="C4" s="149" t="s">
        <v>2</v>
      </c>
      <c r="D4" s="136" t="s">
        <v>29</v>
      </c>
      <c r="E4" s="127" t="s">
        <v>3</v>
      </c>
      <c r="F4" s="136" t="s">
        <v>30</v>
      </c>
      <c r="G4" s="149" t="s">
        <v>3</v>
      </c>
      <c r="H4" s="151" t="s">
        <v>8</v>
      </c>
      <c r="I4" s="153" t="s">
        <v>9</v>
      </c>
    </row>
    <row r="5" spans="2:12" x14ac:dyDescent="0.25">
      <c r="B5" s="156"/>
      <c r="C5" s="157"/>
      <c r="D5" s="137"/>
      <c r="E5" s="128" t="s">
        <v>0</v>
      </c>
      <c r="F5" s="137"/>
      <c r="G5" s="150" t="s">
        <v>0</v>
      </c>
      <c r="H5" s="152"/>
      <c r="I5" s="154"/>
    </row>
    <row r="6" spans="2:12" x14ac:dyDescent="0.25">
      <c r="B6" s="161" t="s">
        <v>10</v>
      </c>
      <c r="C6" s="18" t="s">
        <v>41</v>
      </c>
      <c r="D6" s="108">
        <v>4450229.74</v>
      </c>
      <c r="E6" s="54">
        <f t="shared" ref="E6:E23" si="0">D6/$D$29</f>
        <v>6.6073529203228981E-2</v>
      </c>
      <c r="F6" s="108">
        <v>4814856.1600000011</v>
      </c>
      <c r="G6" s="19">
        <f t="shared" ref="G6:G27" si="1">F6/$F$29</f>
        <v>6.4816996096164911E-2</v>
      </c>
      <c r="H6" s="20">
        <f>(F6-D6)/D6</f>
        <v>8.1934291329418166E-2</v>
      </c>
      <c r="I6" s="21">
        <f>(G6-E6)/E6</f>
        <v>-1.9017193756961658E-2</v>
      </c>
      <c r="K6" s="122"/>
      <c r="L6" s="122"/>
    </row>
    <row r="7" spans="2:12" x14ac:dyDescent="0.25">
      <c r="B7" s="161" t="s">
        <v>11</v>
      </c>
      <c r="C7" s="22" t="s">
        <v>4</v>
      </c>
      <c r="D7" s="108">
        <v>390014.86</v>
      </c>
      <c r="E7" s="54">
        <f t="shared" si="0"/>
        <v>5.7906354834398417E-3</v>
      </c>
      <c r="F7" s="108">
        <v>454000.42</v>
      </c>
      <c r="G7" s="19">
        <f t="shared" si="1"/>
        <v>6.1116973120121662E-3</v>
      </c>
      <c r="H7" s="20">
        <f t="shared" ref="H7:H21" si="2">(F7-D7)/D7</f>
        <v>0.16405928738202435</v>
      </c>
      <c r="I7" s="21">
        <f t="shared" ref="I7:I23" si="3">(G7-E7)/E7</f>
        <v>5.5445007631805293E-2</v>
      </c>
      <c r="K7" s="122"/>
      <c r="L7" s="122"/>
    </row>
    <row r="8" spans="2:12" x14ac:dyDescent="0.25">
      <c r="B8" s="161" t="s">
        <v>12</v>
      </c>
      <c r="C8" s="23" t="s">
        <v>42</v>
      </c>
      <c r="D8" s="108">
        <v>4004270.7299999995</v>
      </c>
      <c r="E8" s="54">
        <f t="shared" si="0"/>
        <v>5.9452278752757153E-2</v>
      </c>
      <c r="F8" s="108">
        <v>4150269.4899999998</v>
      </c>
      <c r="G8" s="19">
        <f t="shared" si="1"/>
        <v>5.5870412820673392E-2</v>
      </c>
      <c r="H8" s="20">
        <f t="shared" si="2"/>
        <v>3.6460761483027959E-2</v>
      </c>
      <c r="I8" s="21">
        <f t="shared" si="3"/>
        <v>-6.0247748399680119E-2</v>
      </c>
      <c r="K8" s="122"/>
      <c r="L8" s="122"/>
    </row>
    <row r="9" spans="2:12" x14ac:dyDescent="0.25">
      <c r="B9" s="161" t="s">
        <v>13</v>
      </c>
      <c r="C9" s="23" t="s">
        <v>43</v>
      </c>
      <c r="D9" s="108">
        <v>0</v>
      </c>
      <c r="E9" s="54">
        <f t="shared" si="0"/>
        <v>0</v>
      </c>
      <c r="F9" s="108">
        <v>0</v>
      </c>
      <c r="G9" s="19">
        <f t="shared" si="1"/>
        <v>0</v>
      </c>
      <c r="H9" s="24" t="s">
        <v>1</v>
      </c>
      <c r="I9" s="25" t="s">
        <v>1</v>
      </c>
      <c r="K9" s="122"/>
      <c r="L9" s="122"/>
    </row>
    <row r="10" spans="2:12" x14ac:dyDescent="0.25">
      <c r="B10" s="161" t="s">
        <v>14</v>
      </c>
      <c r="C10" s="23" t="s">
        <v>44</v>
      </c>
      <c r="D10" s="108">
        <v>0</v>
      </c>
      <c r="E10" s="54">
        <f t="shared" si="0"/>
        <v>0</v>
      </c>
      <c r="F10" s="108">
        <v>0</v>
      </c>
      <c r="G10" s="19">
        <f t="shared" si="1"/>
        <v>0</v>
      </c>
      <c r="H10" s="24" t="s">
        <v>1</v>
      </c>
      <c r="I10" s="25" t="s">
        <v>1</v>
      </c>
      <c r="K10" s="122"/>
      <c r="L10" s="122"/>
    </row>
    <row r="11" spans="2:12" x14ac:dyDescent="0.25">
      <c r="B11" s="161" t="s">
        <v>15</v>
      </c>
      <c r="C11" s="23" t="s">
        <v>45</v>
      </c>
      <c r="D11" s="108">
        <v>1820</v>
      </c>
      <c r="E11" s="54">
        <f t="shared" si="0"/>
        <v>2.7021935984337908E-5</v>
      </c>
      <c r="F11" s="108">
        <v>0</v>
      </c>
      <c r="G11" s="19">
        <f t="shared" si="1"/>
        <v>0</v>
      </c>
      <c r="H11" s="24" t="s">
        <v>1</v>
      </c>
      <c r="I11" s="25" t="s">
        <v>1</v>
      </c>
      <c r="K11" s="122"/>
      <c r="L11" s="122"/>
    </row>
    <row r="12" spans="2:12" x14ac:dyDescent="0.25">
      <c r="B12" s="161" t="s">
        <v>16</v>
      </c>
      <c r="C12" s="23" t="s">
        <v>31</v>
      </c>
      <c r="D12" s="108">
        <v>503465.75</v>
      </c>
      <c r="E12" s="54">
        <f t="shared" si="0"/>
        <v>7.4750655312124581E-3</v>
      </c>
      <c r="F12" s="108">
        <v>434407.51</v>
      </c>
      <c r="G12" s="19">
        <f t="shared" si="1"/>
        <v>5.8479399890971426E-3</v>
      </c>
      <c r="H12" s="20">
        <f t="shared" si="2"/>
        <v>-0.13716571584065052</v>
      </c>
      <c r="I12" s="21">
        <f t="shared" si="3"/>
        <v>-0.21767374952382459</v>
      </c>
      <c r="K12" s="122"/>
      <c r="L12" s="122"/>
    </row>
    <row r="13" spans="2:12" x14ac:dyDescent="0.25">
      <c r="B13" s="161" t="s">
        <v>17</v>
      </c>
      <c r="C13" s="23" t="s">
        <v>28</v>
      </c>
      <c r="D13" s="108">
        <v>3036076.56</v>
      </c>
      <c r="E13" s="54">
        <f t="shared" si="0"/>
        <v>4.5077289257070795E-2</v>
      </c>
      <c r="F13" s="108">
        <v>3267490.8299999996</v>
      </c>
      <c r="G13" s="19">
        <f t="shared" si="1"/>
        <v>4.398655605370453E-2</v>
      </c>
      <c r="H13" s="20">
        <f t="shared" si="2"/>
        <v>7.6221486983845871E-2</v>
      </c>
      <c r="I13" s="21">
        <f t="shared" si="3"/>
        <v>-2.4196956412927448E-2</v>
      </c>
      <c r="K13" s="122"/>
      <c r="L13" s="122"/>
    </row>
    <row r="14" spans="2:12" x14ac:dyDescent="0.25">
      <c r="B14" s="161" t="s">
        <v>18</v>
      </c>
      <c r="C14" s="23" t="s">
        <v>46</v>
      </c>
      <c r="D14" s="108">
        <v>6029854.2000000002</v>
      </c>
      <c r="E14" s="54">
        <f t="shared" si="0"/>
        <v>8.9526557245764332E-2</v>
      </c>
      <c r="F14" s="108">
        <v>5368566.97</v>
      </c>
      <c r="G14" s="19">
        <f t="shared" si="1"/>
        <v>7.2270982304171213E-2</v>
      </c>
      <c r="H14" s="20">
        <f t="shared" si="2"/>
        <v>-0.10966885899164866</v>
      </c>
      <c r="I14" s="21">
        <f t="shared" si="3"/>
        <v>-0.19274252771972322</v>
      </c>
      <c r="K14" s="122"/>
      <c r="L14" s="122"/>
    </row>
    <row r="15" spans="2:12" x14ac:dyDescent="0.25">
      <c r="B15" s="161" t="s">
        <v>19</v>
      </c>
      <c r="C15" s="23" t="s">
        <v>47</v>
      </c>
      <c r="D15" s="108">
        <v>41446547.620000005</v>
      </c>
      <c r="E15" s="54">
        <f t="shared" si="0"/>
        <v>0.61536591019750153</v>
      </c>
      <c r="F15" s="108">
        <v>47355857.559999995</v>
      </c>
      <c r="G15" s="19">
        <f t="shared" si="1"/>
        <v>0.63749867755074541</v>
      </c>
      <c r="H15" s="20">
        <f t="shared" si="2"/>
        <v>0.14257665063394706</v>
      </c>
      <c r="I15" s="21">
        <f t="shared" si="3"/>
        <v>3.5966840194544367E-2</v>
      </c>
      <c r="K15" s="122"/>
      <c r="L15" s="122"/>
    </row>
    <row r="16" spans="2:12" x14ac:dyDescent="0.25">
      <c r="B16" s="161" t="s">
        <v>20</v>
      </c>
      <c r="C16" s="23" t="s">
        <v>48</v>
      </c>
      <c r="D16" s="108">
        <v>3862.39</v>
      </c>
      <c r="E16" s="54">
        <f t="shared" si="0"/>
        <v>5.7345744684915872E-5</v>
      </c>
      <c r="F16" s="108">
        <v>4160.8</v>
      </c>
      <c r="G16" s="19">
        <f t="shared" si="1"/>
        <v>5.6012173239443751E-5</v>
      </c>
      <c r="H16" s="20">
        <f t="shared" si="2"/>
        <v>7.7260452724867326E-2</v>
      </c>
      <c r="I16" s="21">
        <f t="shared" si="3"/>
        <v>-2.3254932912622917E-2</v>
      </c>
      <c r="K16" s="122"/>
      <c r="L16" s="122"/>
    </row>
    <row r="17" spans="2:18" x14ac:dyDescent="0.25">
      <c r="B17" s="161" t="s">
        <v>21</v>
      </c>
      <c r="C17" s="23" t="s">
        <v>49</v>
      </c>
      <c r="D17" s="108">
        <v>0</v>
      </c>
      <c r="E17" s="54">
        <f t="shared" si="0"/>
        <v>0</v>
      </c>
      <c r="F17" s="108">
        <v>0</v>
      </c>
      <c r="G17" s="19">
        <f t="shared" si="1"/>
        <v>0</v>
      </c>
      <c r="H17" s="24" t="s">
        <v>1</v>
      </c>
      <c r="I17" s="25" t="s">
        <v>1</v>
      </c>
      <c r="K17" s="122"/>
      <c r="L17" s="122"/>
    </row>
    <row r="18" spans="2:18" x14ac:dyDescent="0.25">
      <c r="B18" s="161" t="s">
        <v>22</v>
      </c>
      <c r="C18" s="23" t="s">
        <v>50</v>
      </c>
      <c r="D18" s="108">
        <v>487975.73</v>
      </c>
      <c r="E18" s="54">
        <f t="shared" si="0"/>
        <v>7.2450818340497576E-3</v>
      </c>
      <c r="F18" s="108">
        <v>609128.34000000008</v>
      </c>
      <c r="G18" s="19">
        <f t="shared" si="1"/>
        <v>8.2000101194805806E-3</v>
      </c>
      <c r="H18" s="20">
        <f t="shared" si="2"/>
        <v>0.24827589273753453</v>
      </c>
      <c r="I18" s="21">
        <f t="shared" si="3"/>
        <v>0.13180365761266358</v>
      </c>
      <c r="K18" s="122"/>
      <c r="L18" s="122"/>
    </row>
    <row r="19" spans="2:18" x14ac:dyDescent="0.25">
      <c r="B19" s="161" t="s">
        <v>23</v>
      </c>
      <c r="C19" s="23" t="s">
        <v>5</v>
      </c>
      <c r="D19" s="108">
        <v>1500</v>
      </c>
      <c r="E19" s="54">
        <f t="shared" si="0"/>
        <v>2.2270826360718055E-5</v>
      </c>
      <c r="F19" s="108">
        <v>0</v>
      </c>
      <c r="G19" s="19">
        <f t="shared" si="1"/>
        <v>0</v>
      </c>
      <c r="H19" s="73">
        <f t="shared" ref="H19:H20" si="4">(F19-D19)/D19</f>
        <v>-1</v>
      </c>
      <c r="I19" s="74">
        <f t="shared" ref="I19:I20" si="5">(G19-E19)/E19</f>
        <v>-1</v>
      </c>
      <c r="K19" s="122"/>
      <c r="L19" s="122"/>
    </row>
    <row r="20" spans="2:18" x14ac:dyDescent="0.25">
      <c r="B20" s="161" t="s">
        <v>24</v>
      </c>
      <c r="C20" s="23" t="s">
        <v>51</v>
      </c>
      <c r="D20" s="108">
        <v>324</v>
      </c>
      <c r="E20" s="54">
        <f t="shared" si="0"/>
        <v>4.8104984939151E-6</v>
      </c>
      <c r="F20" s="108">
        <v>3780</v>
      </c>
      <c r="G20" s="19">
        <f t="shared" si="1"/>
        <v>5.0885890897206632E-5</v>
      </c>
      <c r="H20" s="73">
        <f t="shared" si="4"/>
        <v>10.666666666666666</v>
      </c>
      <c r="I20" s="74">
        <f t="shared" si="5"/>
        <v>9.578091015218746</v>
      </c>
      <c r="K20" s="122"/>
      <c r="L20" s="122"/>
    </row>
    <row r="21" spans="2:18" x14ac:dyDescent="0.25">
      <c r="B21" s="161" t="s">
        <v>25</v>
      </c>
      <c r="C21" s="23" t="s">
        <v>32</v>
      </c>
      <c r="D21" s="108">
        <v>378286.48</v>
      </c>
      <c r="E21" s="54">
        <f t="shared" si="0"/>
        <v>5.616501673791496E-3</v>
      </c>
      <c r="F21" s="108">
        <v>448935.61</v>
      </c>
      <c r="G21" s="19">
        <f t="shared" si="1"/>
        <v>6.0435154683415098E-3</v>
      </c>
      <c r="H21" s="20">
        <f t="shared" si="2"/>
        <v>0.18676091728152697</v>
      </c>
      <c r="I21" s="21">
        <f t="shared" si="3"/>
        <v>7.6028428255012409E-2</v>
      </c>
      <c r="K21" s="122"/>
      <c r="L21" s="122"/>
    </row>
    <row r="22" spans="2:18" x14ac:dyDescent="0.25">
      <c r="B22" s="161" t="s">
        <v>26</v>
      </c>
      <c r="C22" s="23" t="s">
        <v>52</v>
      </c>
      <c r="D22" s="108">
        <v>0</v>
      </c>
      <c r="E22" s="54">
        <f t="shared" si="0"/>
        <v>0</v>
      </c>
      <c r="F22" s="108">
        <v>0</v>
      </c>
      <c r="G22" s="19">
        <f t="shared" si="1"/>
        <v>0</v>
      </c>
      <c r="H22" s="24" t="s">
        <v>1</v>
      </c>
      <c r="I22" s="25" t="s">
        <v>1</v>
      </c>
      <c r="K22" s="122"/>
      <c r="L22" s="122"/>
    </row>
    <row r="23" spans="2:18" x14ac:dyDescent="0.25">
      <c r="B23" s="161" t="s">
        <v>27</v>
      </c>
      <c r="C23" s="23" t="s">
        <v>53</v>
      </c>
      <c r="D23" s="108">
        <v>698.19999999999993</v>
      </c>
      <c r="E23" s="54">
        <f t="shared" si="0"/>
        <v>1.0366327310035563E-5</v>
      </c>
      <c r="F23" s="108">
        <v>635.46</v>
      </c>
      <c r="G23" s="19">
        <f t="shared" si="1"/>
        <v>8.5544836586081822E-6</v>
      </c>
      <c r="H23" s="20">
        <f>(F23-D23)/D23</f>
        <v>-8.9859639071899033E-2</v>
      </c>
      <c r="I23" s="21">
        <f t="shared" si="3"/>
        <v>-0.17478163646958636</v>
      </c>
      <c r="K23" s="122"/>
      <c r="L23" s="122"/>
    </row>
    <row r="24" spans="2:18" s="3" customFormat="1" x14ac:dyDescent="0.25">
      <c r="B24" s="162"/>
      <c r="C24" s="27" t="s">
        <v>33</v>
      </c>
      <c r="D24" s="109">
        <f>SUM(D6:D23)</f>
        <v>60734926.260000005</v>
      </c>
      <c r="E24" s="55">
        <f>SUM(E6:E23)</f>
        <v>0.90174466451165025</v>
      </c>
      <c r="F24" s="109">
        <f>SUM(F6:F23)</f>
        <v>66912089.149999999</v>
      </c>
      <c r="G24" s="28">
        <f>SUM(G6:G23)</f>
        <v>0.9007622402621861</v>
      </c>
      <c r="H24" s="32">
        <f t="shared" ref="H24:H29" si="6">(F24-D24)/D24</f>
        <v>0.10170692993939255</v>
      </c>
      <c r="I24" s="33">
        <f t="shared" ref="I24:I29" si="7">(G24-E24)/E24</f>
        <v>-1.0894705431899571E-3</v>
      </c>
      <c r="K24" s="123"/>
      <c r="L24" s="123"/>
    </row>
    <row r="25" spans="2:18" ht="15.75" customHeight="1" x14ac:dyDescent="0.25">
      <c r="B25" s="161">
        <v>19</v>
      </c>
      <c r="C25" s="22" t="s">
        <v>6</v>
      </c>
      <c r="D25" s="108">
        <v>5875321.2299999995</v>
      </c>
      <c r="E25" s="54">
        <f>D25/$D$29</f>
        <v>8.7232172617846951E-2</v>
      </c>
      <c r="F25" s="108">
        <v>6571617.0499999998</v>
      </c>
      <c r="G25" s="19">
        <f t="shared" si="1"/>
        <v>8.8466293181090713E-2</v>
      </c>
      <c r="H25" s="20">
        <f>(F25-D25)/D25</f>
        <v>0.11851195751555534</v>
      </c>
      <c r="I25" s="21">
        <f t="shared" si="7"/>
        <v>1.4147538989430971E-2</v>
      </c>
      <c r="K25" s="122"/>
      <c r="L25" s="122"/>
    </row>
    <row r="26" spans="2:18" x14ac:dyDescent="0.25">
      <c r="B26" s="17"/>
      <c r="C26" s="22" t="s">
        <v>54</v>
      </c>
      <c r="D26" s="108">
        <v>671025.62999999989</v>
      </c>
      <c r="E26" s="54">
        <f>D26/$D$29</f>
        <v>9.9628635262142915E-3</v>
      </c>
      <c r="F26" s="108">
        <v>718518.7300000001</v>
      </c>
      <c r="G26" s="19">
        <f t="shared" si="1"/>
        <v>9.6726099741744655E-3</v>
      </c>
      <c r="H26" s="20">
        <f>(F26-D26)/D26</f>
        <v>7.0776879267637247E-2</v>
      </c>
      <c r="I26" s="21">
        <f t="shared" si="7"/>
        <v>-2.913354692414593E-2</v>
      </c>
      <c r="K26" s="122"/>
      <c r="L26" s="122"/>
    </row>
    <row r="27" spans="2:18" customFormat="1" ht="15.75" customHeight="1" x14ac:dyDescent="0.25">
      <c r="B27" s="17"/>
      <c r="C27" s="22" t="s">
        <v>7</v>
      </c>
      <c r="D27" s="105">
        <v>71414.009999999995</v>
      </c>
      <c r="E27" s="54">
        <f t="shared" ref="E27" si="8">D27/$D$29</f>
        <v>1.0602993442883886E-3</v>
      </c>
      <c r="F27" s="104">
        <v>81627.299999999988</v>
      </c>
      <c r="G27" s="47">
        <f t="shared" si="1"/>
        <v>1.0988565825485594E-3</v>
      </c>
      <c r="H27" s="20">
        <f>(F27-D27)/D27</f>
        <v>0.1430152150817465</v>
      </c>
      <c r="I27" s="21">
        <f t="shared" si="7"/>
        <v>3.6364483735532374E-2</v>
      </c>
      <c r="K27" s="117"/>
      <c r="L27" s="113"/>
      <c r="M27" s="3"/>
      <c r="R27" s="3"/>
    </row>
    <row r="28" spans="2:18" s="3" customFormat="1" x14ac:dyDescent="0.25">
      <c r="B28" s="26"/>
      <c r="C28" s="27" t="s">
        <v>34</v>
      </c>
      <c r="D28" s="102">
        <f>D25+D26+D27</f>
        <v>6617760.8699999992</v>
      </c>
      <c r="E28" s="55">
        <f>E25+E26+E27</f>
        <v>9.8255335488349638E-2</v>
      </c>
      <c r="F28" s="102">
        <f>F25+F26+F27</f>
        <v>7371763.0800000001</v>
      </c>
      <c r="G28" s="28">
        <f>G25+G26</f>
        <v>9.8138903155265175E-2</v>
      </c>
      <c r="H28" s="32">
        <f t="shared" si="6"/>
        <v>0.1139361522441957</v>
      </c>
      <c r="I28" s="33">
        <f t="shared" si="7"/>
        <v>-1.1849975627864818E-3</v>
      </c>
      <c r="K28" s="115"/>
      <c r="L28" s="115"/>
    </row>
    <row r="29" spans="2:18" s="3" customFormat="1" ht="16.5" thickBot="1" x14ac:dyDescent="0.3">
      <c r="B29" s="38"/>
      <c r="C29" s="35" t="s">
        <v>35</v>
      </c>
      <c r="D29" s="103">
        <f>D24+D28</f>
        <v>67352687.13000001</v>
      </c>
      <c r="E29" s="110">
        <f>E24+E28</f>
        <v>0.99999999999999989</v>
      </c>
      <c r="F29" s="103">
        <f>SUM(F24:F27)</f>
        <v>74283852.230000004</v>
      </c>
      <c r="G29" s="50">
        <f>G24+G28</f>
        <v>0.99890114341745129</v>
      </c>
      <c r="H29" s="36">
        <f t="shared" si="6"/>
        <v>0.10290851627971258</v>
      </c>
      <c r="I29" s="37">
        <f t="shared" si="7"/>
        <v>-1.0988565825486021E-3</v>
      </c>
      <c r="K29" s="115"/>
      <c r="L29" s="115"/>
    </row>
    <row r="30" spans="2:18" x14ac:dyDescent="0.25">
      <c r="B30" s="14"/>
      <c r="C30" s="15"/>
      <c r="D30" s="6"/>
      <c r="E30" s="16"/>
      <c r="F30" s="6"/>
      <c r="G30" s="16"/>
      <c r="H30" s="13"/>
    </row>
    <row r="31" spans="2:18" x14ac:dyDescent="0.25">
      <c r="B31" s="86" t="s">
        <v>36</v>
      </c>
      <c r="C31" s="41"/>
      <c r="E31" s="16"/>
      <c r="F31" s="4"/>
      <c r="G31" s="16"/>
      <c r="H31" s="40"/>
    </row>
    <row r="32" spans="2:18" x14ac:dyDescent="0.25">
      <c r="B32" s="89"/>
      <c r="D32" s="57"/>
      <c r="E32" s="4"/>
      <c r="F32" s="57"/>
      <c r="G32" s="4"/>
      <c r="H32" s="40"/>
    </row>
    <row r="33" spans="2:8" x14ac:dyDescent="0.25">
      <c r="B33" s="86" t="s">
        <v>37</v>
      </c>
      <c r="E33" s="57"/>
      <c r="F33" s="40"/>
      <c r="G33" s="52"/>
      <c r="H33" s="40"/>
    </row>
    <row r="34" spans="2:8" x14ac:dyDescent="0.25">
      <c r="E34" s="4"/>
      <c r="F34" s="39"/>
      <c r="G34" s="53"/>
      <c r="H34" s="39"/>
    </row>
    <row r="35" spans="2:8" x14ac:dyDescent="0.25">
      <c r="D35" s="4"/>
      <c r="E35" s="58"/>
      <c r="F35" s="39"/>
      <c r="G35" s="52"/>
    </row>
    <row r="36" spans="2:8" x14ac:dyDescent="0.25">
      <c r="D36" s="4"/>
      <c r="E36" s="4"/>
      <c r="G36" s="9"/>
    </row>
    <row r="37" spans="2:8" x14ac:dyDescent="0.25">
      <c r="D37" s="40"/>
      <c r="E37" s="4"/>
    </row>
    <row r="39" spans="2:8" x14ac:dyDescent="0.25">
      <c r="D39" s="53"/>
    </row>
    <row r="40" spans="2:8" x14ac:dyDescent="0.25">
      <c r="D40" s="9"/>
    </row>
    <row r="41" spans="2:8" x14ac:dyDescent="0.25">
      <c r="D41" s="9"/>
    </row>
    <row r="42" spans="2:8" x14ac:dyDescent="0.25">
      <c r="D42" s="56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</headerFooter>
  <ignoredErrors>
    <ignoredError sqref="G24 E24 F28:F29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AZOBiH</dc:creator>
  <cp:lastModifiedBy>Muamer</cp:lastModifiedBy>
  <cp:lastPrinted>2020-02-25T13:55:08Z</cp:lastPrinted>
  <dcterms:created xsi:type="dcterms:W3CDTF">2011-07-19T08:09:31Z</dcterms:created>
  <dcterms:modified xsi:type="dcterms:W3CDTF">2020-02-25T13:55:52Z</dcterms:modified>
</cp:coreProperties>
</file>