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325" yWindow="4665" windowWidth="15075" windowHeight="3735"/>
  </bookViews>
  <sheets>
    <sheet name="BiH" sheetId="21" r:id="rId1"/>
    <sheet name="FBiH" sheetId="23" r:id="rId2"/>
    <sheet name="Sjedište u FBiH" sheetId="20" r:id="rId3"/>
    <sheet name="RS" sheetId="19" r:id="rId4"/>
    <sheet name="Sjedište u RS-u" sheetId="22" r:id="rId5"/>
  </sheets>
  <definedNames>
    <definedName name="_xlnm.Print_Area" localSheetId="1">FBiH!$A$1:$J$34</definedName>
  </definedNames>
  <calcPr calcId="145621"/>
</workbook>
</file>

<file path=xl/calcChain.xml><?xml version="1.0" encoding="utf-8"?>
<calcChain xmlns="http://schemas.openxmlformats.org/spreadsheetml/2006/main">
  <c r="H34" i="21" l="1"/>
  <c r="I34" i="21"/>
  <c r="H34" i="23"/>
  <c r="I34" i="23"/>
  <c r="H34" i="20"/>
  <c r="I34" i="20"/>
  <c r="H34" i="19"/>
  <c r="I34" i="19"/>
  <c r="H34" i="22"/>
  <c r="I34" i="22"/>
  <c r="G34" i="23" l="1"/>
  <c r="E32" i="21" l="1"/>
  <c r="E31" i="21"/>
  <c r="E30" i="21"/>
  <c r="E29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10" i="21"/>
  <c r="C30" i="21"/>
  <c r="C31" i="21"/>
  <c r="C32" i="21"/>
  <c r="C29" i="21"/>
  <c r="C11" i="21"/>
  <c r="C12" i="2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10" i="21"/>
  <c r="E33" i="21" l="1"/>
  <c r="C33" i="21"/>
  <c r="G34" i="19" l="1"/>
  <c r="E33" i="22" l="1"/>
  <c r="C33" i="22"/>
  <c r="H32" i="22"/>
  <c r="G32" i="22"/>
  <c r="H31" i="22"/>
  <c r="G31" i="22"/>
  <c r="H30" i="22"/>
  <c r="G30" i="22"/>
  <c r="H29" i="22"/>
  <c r="G29" i="22"/>
  <c r="E28" i="22"/>
  <c r="C28" i="22"/>
  <c r="C34" i="22" s="1"/>
  <c r="D10" i="22" s="1"/>
  <c r="H27" i="22"/>
  <c r="G27" i="22"/>
  <c r="H26" i="22"/>
  <c r="G26" i="22"/>
  <c r="H25" i="22"/>
  <c r="G25" i="22"/>
  <c r="H24" i="22"/>
  <c r="G24" i="22"/>
  <c r="H23" i="22"/>
  <c r="G23" i="22"/>
  <c r="H22" i="22"/>
  <c r="G22" i="22"/>
  <c r="H21" i="22"/>
  <c r="G21" i="22"/>
  <c r="H20" i="22"/>
  <c r="G20" i="22"/>
  <c r="H19" i="22"/>
  <c r="G19" i="22"/>
  <c r="H18" i="22"/>
  <c r="G18" i="22"/>
  <c r="H17" i="22"/>
  <c r="G17" i="22"/>
  <c r="H16" i="22"/>
  <c r="G16" i="22"/>
  <c r="H15" i="22"/>
  <c r="G15" i="22"/>
  <c r="H14" i="22"/>
  <c r="G14" i="22"/>
  <c r="H13" i="22"/>
  <c r="G13" i="22"/>
  <c r="H12" i="22"/>
  <c r="G12" i="22"/>
  <c r="H11" i="22"/>
  <c r="G11" i="22"/>
  <c r="H10" i="22"/>
  <c r="G10" i="22"/>
  <c r="E33" i="23"/>
  <c r="H33" i="23" s="1"/>
  <c r="C33" i="23"/>
  <c r="H32" i="23"/>
  <c r="G32" i="23"/>
  <c r="H31" i="23"/>
  <c r="G31" i="23"/>
  <c r="H30" i="23"/>
  <c r="G30" i="23"/>
  <c r="H29" i="23"/>
  <c r="G29" i="23"/>
  <c r="E28" i="23"/>
  <c r="G28" i="23" s="1"/>
  <c r="C28" i="23"/>
  <c r="C34" i="23" s="1"/>
  <c r="H27" i="23"/>
  <c r="G27" i="23"/>
  <c r="H26" i="23"/>
  <c r="G26" i="23"/>
  <c r="H25" i="23"/>
  <c r="G25" i="23"/>
  <c r="H24" i="23"/>
  <c r="G24" i="23"/>
  <c r="H23" i="23"/>
  <c r="G23" i="23"/>
  <c r="H22" i="23"/>
  <c r="G22" i="23"/>
  <c r="H21" i="23"/>
  <c r="G21" i="23"/>
  <c r="H20" i="23"/>
  <c r="G20" i="23"/>
  <c r="H19" i="23"/>
  <c r="G19" i="23"/>
  <c r="H18" i="23"/>
  <c r="G18" i="23"/>
  <c r="H17" i="23"/>
  <c r="G17" i="23"/>
  <c r="H16" i="23"/>
  <c r="G16" i="23"/>
  <c r="H15" i="23"/>
  <c r="G15" i="23"/>
  <c r="H14" i="23"/>
  <c r="G14" i="23"/>
  <c r="H13" i="23"/>
  <c r="G13" i="23"/>
  <c r="H12" i="23"/>
  <c r="G12" i="23"/>
  <c r="H11" i="23"/>
  <c r="G11" i="23"/>
  <c r="H10" i="23"/>
  <c r="G10" i="23"/>
  <c r="H33" i="22" l="1"/>
  <c r="G28" i="22"/>
  <c r="D32" i="22"/>
  <c r="D30" i="22"/>
  <c r="D26" i="22"/>
  <c r="D24" i="22"/>
  <c r="D22" i="22"/>
  <c r="D20" i="22"/>
  <c r="D18" i="22"/>
  <c r="D16" i="22"/>
  <c r="D14" i="22"/>
  <c r="D12" i="22"/>
  <c r="D13" i="22"/>
  <c r="D31" i="22"/>
  <c r="D29" i="22"/>
  <c r="D27" i="22"/>
  <c r="D25" i="22"/>
  <c r="D23" i="22"/>
  <c r="D21" i="22"/>
  <c r="D19" i="22"/>
  <c r="D17" i="22"/>
  <c r="D15" i="22"/>
  <c r="D11" i="22"/>
  <c r="H28" i="22"/>
  <c r="G33" i="22"/>
  <c r="E34" i="22"/>
  <c r="D32" i="23"/>
  <c r="D30" i="23"/>
  <c r="D26" i="23"/>
  <c r="D24" i="23"/>
  <c r="D22" i="23"/>
  <c r="D20" i="23"/>
  <c r="D14" i="23"/>
  <c r="D10" i="23"/>
  <c r="D31" i="23"/>
  <c r="D29" i="23"/>
  <c r="D27" i="23"/>
  <c r="D25" i="23"/>
  <c r="D23" i="23"/>
  <c r="D21" i="23"/>
  <c r="D19" i="23"/>
  <c r="D17" i="23"/>
  <c r="D15" i="23"/>
  <c r="D13" i="23"/>
  <c r="D11" i="23"/>
  <c r="D18" i="23"/>
  <c r="D16" i="23"/>
  <c r="D12" i="23"/>
  <c r="H28" i="23"/>
  <c r="G33" i="23"/>
  <c r="E34" i="23"/>
  <c r="G34" i="22" l="1"/>
  <c r="F31" i="22"/>
  <c r="I31" i="22" s="1"/>
  <c r="F29" i="22"/>
  <c r="F27" i="22"/>
  <c r="I27" i="22" s="1"/>
  <c r="F25" i="22"/>
  <c r="I25" i="22" s="1"/>
  <c r="F23" i="22"/>
  <c r="I23" i="22" s="1"/>
  <c r="F21" i="22"/>
  <c r="I21" i="22" s="1"/>
  <c r="F19" i="22"/>
  <c r="I19" i="22" s="1"/>
  <c r="F17" i="22"/>
  <c r="I17" i="22" s="1"/>
  <c r="F15" i="22"/>
  <c r="I15" i="22" s="1"/>
  <c r="F13" i="22"/>
  <c r="I13" i="22" s="1"/>
  <c r="F11" i="22"/>
  <c r="I11" i="22" s="1"/>
  <c r="F16" i="22"/>
  <c r="I16" i="22" s="1"/>
  <c r="F14" i="22"/>
  <c r="I14" i="22" s="1"/>
  <c r="F10" i="22"/>
  <c r="F32" i="22"/>
  <c r="I32" i="22" s="1"/>
  <c r="F30" i="22"/>
  <c r="I30" i="22" s="1"/>
  <c r="F26" i="22"/>
  <c r="I26" i="22" s="1"/>
  <c r="F24" i="22"/>
  <c r="I24" i="22" s="1"/>
  <c r="F22" i="22"/>
  <c r="I22" i="22" s="1"/>
  <c r="F20" i="22"/>
  <c r="I20" i="22" s="1"/>
  <c r="F18" i="22"/>
  <c r="I18" i="22" s="1"/>
  <c r="F12" i="22"/>
  <c r="I12" i="22" s="1"/>
  <c r="D28" i="22"/>
  <c r="D33" i="22"/>
  <c r="F31" i="23"/>
  <c r="I31" i="23" s="1"/>
  <c r="F29" i="23"/>
  <c r="F27" i="23"/>
  <c r="I27" i="23" s="1"/>
  <c r="F25" i="23"/>
  <c r="I25" i="23" s="1"/>
  <c r="F23" i="23"/>
  <c r="I23" i="23" s="1"/>
  <c r="F21" i="23"/>
  <c r="I21" i="23" s="1"/>
  <c r="F19" i="23"/>
  <c r="I19" i="23" s="1"/>
  <c r="F15" i="23"/>
  <c r="I15" i="23" s="1"/>
  <c r="F13" i="23"/>
  <c r="I13" i="23" s="1"/>
  <c r="F32" i="23"/>
  <c r="I32" i="23" s="1"/>
  <c r="F30" i="23"/>
  <c r="I30" i="23" s="1"/>
  <c r="F26" i="23"/>
  <c r="I26" i="23" s="1"/>
  <c r="F24" i="23"/>
  <c r="I24" i="23" s="1"/>
  <c r="F22" i="23"/>
  <c r="I22" i="23" s="1"/>
  <c r="F20" i="23"/>
  <c r="I20" i="23" s="1"/>
  <c r="F18" i="23"/>
  <c r="I18" i="23" s="1"/>
  <c r="F16" i="23"/>
  <c r="I16" i="23" s="1"/>
  <c r="F14" i="23"/>
  <c r="I14" i="23" s="1"/>
  <c r="F12" i="23"/>
  <c r="I12" i="23" s="1"/>
  <c r="F10" i="23"/>
  <c r="F17" i="23"/>
  <c r="I17" i="23" s="1"/>
  <c r="F11" i="23"/>
  <c r="I11" i="23" s="1"/>
  <c r="D33" i="23"/>
  <c r="D28" i="23"/>
  <c r="H32" i="21"/>
  <c r="H30" i="21"/>
  <c r="H31" i="21"/>
  <c r="H29" i="21"/>
  <c r="H30" i="20"/>
  <c r="H31" i="20"/>
  <c r="H32" i="20"/>
  <c r="H29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12" i="20"/>
  <c r="H11" i="20"/>
  <c r="H10" i="20"/>
  <c r="G30" i="20"/>
  <c r="G31" i="20"/>
  <c r="G32" i="20"/>
  <c r="G29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12" i="20"/>
  <c r="G11" i="20"/>
  <c r="G10" i="20"/>
  <c r="E33" i="20"/>
  <c r="E28" i="20"/>
  <c r="H33" i="21" l="1"/>
  <c r="H10" i="21"/>
  <c r="H27" i="21"/>
  <c r="H25" i="21"/>
  <c r="H23" i="21"/>
  <c r="H21" i="21"/>
  <c r="I10" i="22"/>
  <c r="F28" i="22"/>
  <c r="F33" i="22"/>
  <c r="I33" i="22" s="1"/>
  <c r="I29" i="22"/>
  <c r="F28" i="23"/>
  <c r="I10" i="23"/>
  <c r="F33" i="23"/>
  <c r="I33" i="23" s="1"/>
  <c r="I29" i="23"/>
  <c r="H19" i="21"/>
  <c r="H17" i="21"/>
  <c r="H15" i="21"/>
  <c r="H13" i="21"/>
  <c r="H11" i="21"/>
  <c r="C28" i="21"/>
  <c r="G26" i="21"/>
  <c r="G24" i="21"/>
  <c r="G22" i="21"/>
  <c r="G20" i="21"/>
  <c r="G18" i="21"/>
  <c r="G16" i="21"/>
  <c r="G14" i="21"/>
  <c r="G12" i="21"/>
  <c r="E28" i="21"/>
  <c r="G11" i="21"/>
  <c r="G27" i="21"/>
  <c r="G25" i="21"/>
  <c r="G23" i="21"/>
  <c r="G21" i="21"/>
  <c r="G19" i="21"/>
  <c r="G17" i="21"/>
  <c r="G15" i="21"/>
  <c r="G13" i="21"/>
  <c r="G33" i="21"/>
  <c r="H26" i="21"/>
  <c r="H24" i="21"/>
  <c r="H22" i="21"/>
  <c r="H20" i="21"/>
  <c r="H18" i="21"/>
  <c r="H16" i="21"/>
  <c r="H14" i="21"/>
  <c r="H12" i="21"/>
  <c r="G10" i="21"/>
  <c r="E34" i="20"/>
  <c r="E34" i="21" l="1"/>
  <c r="F12" i="21" s="1"/>
  <c r="C34" i="21"/>
  <c r="D22" i="21" s="1"/>
  <c r="D12" i="21"/>
  <c r="D18" i="21"/>
  <c r="F34" i="22"/>
  <c r="I28" i="22"/>
  <c r="F34" i="23"/>
  <c r="I28" i="23"/>
  <c r="D10" i="21"/>
  <c r="D23" i="21"/>
  <c r="D26" i="21"/>
  <c r="F10" i="20"/>
  <c r="F31" i="20"/>
  <c r="F17" i="20"/>
  <c r="F25" i="20"/>
  <c r="F14" i="20"/>
  <c r="F30" i="20"/>
  <c r="F32" i="20"/>
  <c r="F16" i="20"/>
  <c r="F18" i="20"/>
  <c r="F20" i="20"/>
  <c r="F22" i="20"/>
  <c r="F24" i="20"/>
  <c r="F26" i="20"/>
  <c r="F15" i="20"/>
  <c r="F13" i="20"/>
  <c r="F11" i="20"/>
  <c r="F29" i="20"/>
  <c r="F19" i="20"/>
  <c r="F21" i="20"/>
  <c r="F23" i="20"/>
  <c r="F27" i="20"/>
  <c r="F12" i="20"/>
  <c r="F16" i="21"/>
  <c r="F24" i="21"/>
  <c r="F13" i="21"/>
  <c r="F21" i="21"/>
  <c r="H28" i="21"/>
  <c r="G28" i="21"/>
  <c r="G34" i="21" s="1"/>
  <c r="F32" i="21"/>
  <c r="F11" i="21"/>
  <c r="F29" i="21"/>
  <c r="F19" i="21"/>
  <c r="F27" i="21"/>
  <c r="C28" i="20"/>
  <c r="C33" i="20"/>
  <c r="D32" i="21" l="1"/>
  <c r="D16" i="21"/>
  <c r="D15" i="21"/>
  <c r="D14" i="21"/>
  <c r="D28" i="21" s="1"/>
  <c r="D17" i="21"/>
  <c r="D21" i="21"/>
  <c r="F23" i="21"/>
  <c r="F15" i="21"/>
  <c r="F31" i="21"/>
  <c r="F30" i="21"/>
  <c r="F25" i="21"/>
  <c r="F17" i="21"/>
  <c r="F10" i="21"/>
  <c r="F20" i="21"/>
  <c r="F26" i="21"/>
  <c r="F18" i="21"/>
  <c r="F22" i="21"/>
  <c r="F14" i="21"/>
  <c r="D31" i="21"/>
  <c r="D20" i="21"/>
  <c r="D27" i="21"/>
  <c r="D19" i="21"/>
  <c r="D11" i="21"/>
  <c r="D29" i="21"/>
  <c r="D25" i="21"/>
  <c r="D30" i="21"/>
  <c r="D13" i="21"/>
  <c r="D24" i="21"/>
  <c r="F33" i="20"/>
  <c r="H33" i="20"/>
  <c r="G33" i="20"/>
  <c r="H28" i="20"/>
  <c r="G28" i="20"/>
  <c r="F28" i="20"/>
  <c r="F34" i="20" s="1"/>
  <c r="F33" i="21"/>
  <c r="C34" i="20"/>
  <c r="G34" i="20" s="1"/>
  <c r="F28" i="21" l="1"/>
  <c r="I28" i="21" s="1"/>
  <c r="D33" i="21"/>
  <c r="I33" i="21" s="1"/>
  <c r="D31" i="20"/>
  <c r="I31" i="20" s="1"/>
  <c r="D29" i="20"/>
  <c r="I29" i="20" s="1"/>
  <c r="D14" i="20"/>
  <c r="I14" i="20" s="1"/>
  <c r="D18" i="20"/>
  <c r="I18" i="20" s="1"/>
  <c r="D26" i="20"/>
  <c r="I26" i="20" s="1"/>
  <c r="D10" i="20"/>
  <c r="D30" i="20"/>
  <c r="I30" i="20" s="1"/>
  <c r="D32" i="20"/>
  <c r="I32" i="20" s="1"/>
  <c r="D13" i="20"/>
  <c r="I13" i="20" s="1"/>
  <c r="D15" i="20"/>
  <c r="I15" i="20" s="1"/>
  <c r="D17" i="20"/>
  <c r="I17" i="20" s="1"/>
  <c r="D19" i="20"/>
  <c r="I19" i="20" s="1"/>
  <c r="D21" i="20"/>
  <c r="I21" i="20" s="1"/>
  <c r="D23" i="20"/>
  <c r="I23" i="20" s="1"/>
  <c r="D25" i="20"/>
  <c r="I25" i="20" s="1"/>
  <c r="D27" i="20"/>
  <c r="I27" i="20" s="1"/>
  <c r="D11" i="20"/>
  <c r="I11" i="20" s="1"/>
  <c r="D16" i="20"/>
  <c r="I16" i="20" s="1"/>
  <c r="D20" i="20"/>
  <c r="I20" i="20" s="1"/>
  <c r="D22" i="20"/>
  <c r="I22" i="20" s="1"/>
  <c r="D24" i="20"/>
  <c r="I24" i="20" s="1"/>
  <c r="D12" i="20"/>
  <c r="I12" i="20" s="1"/>
  <c r="F34" i="21"/>
  <c r="H30" i="19"/>
  <c r="H31" i="19"/>
  <c r="H32" i="19"/>
  <c r="H29" i="19"/>
  <c r="H13" i="19"/>
  <c r="H14" i="19"/>
  <c r="H15" i="19"/>
  <c r="H16" i="19"/>
  <c r="H17" i="19"/>
  <c r="H18" i="19"/>
  <c r="H19" i="19"/>
  <c r="H20" i="19"/>
  <c r="H21" i="19"/>
  <c r="H22" i="19"/>
  <c r="H23" i="19"/>
  <c r="H24" i="19"/>
  <c r="H25" i="19"/>
  <c r="H26" i="19"/>
  <c r="H27" i="19"/>
  <c r="H11" i="19"/>
  <c r="H12" i="19"/>
  <c r="H10" i="19"/>
  <c r="D28" i="20" l="1"/>
  <c r="I28" i="20" s="1"/>
  <c r="I10" i="20"/>
  <c r="D33" i="20"/>
  <c r="I33" i="20" s="1"/>
  <c r="G32" i="21" l="1"/>
  <c r="G31" i="21"/>
  <c r="G30" i="21"/>
  <c r="G29" i="21"/>
  <c r="I10" i="21"/>
  <c r="I12" i="21" l="1"/>
  <c r="I14" i="21"/>
  <c r="I16" i="21"/>
  <c r="I18" i="21"/>
  <c r="I20" i="21"/>
  <c r="I22" i="21"/>
  <c r="I24" i="21"/>
  <c r="I26" i="21"/>
  <c r="I29" i="21"/>
  <c r="I31" i="21"/>
  <c r="I11" i="21"/>
  <c r="I13" i="21"/>
  <c r="I15" i="21"/>
  <c r="I17" i="21"/>
  <c r="I19" i="21"/>
  <c r="I21" i="21"/>
  <c r="I23" i="21"/>
  <c r="I25" i="21"/>
  <c r="I27" i="21"/>
  <c r="I30" i="21"/>
  <c r="I32" i="21"/>
  <c r="G29" i="19" l="1"/>
  <c r="G30" i="19"/>
  <c r="G31" i="19"/>
  <c r="G32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10" i="19"/>
  <c r="E33" i="19"/>
  <c r="E28" i="19"/>
  <c r="C33" i="19"/>
  <c r="C28" i="19"/>
  <c r="C34" i="19" l="1"/>
  <c r="D24" i="19" s="1"/>
  <c r="E34" i="19"/>
  <c r="F31" i="19" s="1"/>
  <c r="D26" i="19"/>
  <c r="D22" i="19"/>
  <c r="D20" i="19"/>
  <c r="D18" i="19"/>
  <c r="D16" i="19"/>
  <c r="D14" i="19"/>
  <c r="D12" i="19"/>
  <c r="D10" i="19"/>
  <c r="D29" i="19"/>
  <c r="D27" i="19"/>
  <c r="D25" i="19"/>
  <c r="D23" i="19"/>
  <c r="D21" i="19"/>
  <c r="D19" i="19"/>
  <c r="D17" i="19"/>
  <c r="D15" i="19"/>
  <c r="D13" i="19"/>
  <c r="D11" i="19"/>
  <c r="D32" i="19"/>
  <c r="D30" i="19"/>
  <c r="D31" i="19"/>
  <c r="F29" i="19"/>
  <c r="F26" i="19"/>
  <c r="I26" i="19" s="1"/>
  <c r="F24" i="19"/>
  <c r="F22" i="19"/>
  <c r="I22" i="19" s="1"/>
  <c r="F20" i="19"/>
  <c r="I20" i="19" s="1"/>
  <c r="F18" i="19"/>
  <c r="I18" i="19" s="1"/>
  <c r="F16" i="19"/>
  <c r="I16" i="19" s="1"/>
  <c r="F14" i="19"/>
  <c r="I14" i="19" s="1"/>
  <c r="F12" i="19"/>
  <c r="I12" i="19" s="1"/>
  <c r="F10" i="19"/>
  <c r="F32" i="19"/>
  <c r="F30" i="19"/>
  <c r="I30" i="19" s="1"/>
  <c r="F27" i="19"/>
  <c r="F25" i="19"/>
  <c r="I25" i="19" s="1"/>
  <c r="F23" i="19"/>
  <c r="F21" i="19"/>
  <c r="I21" i="19" s="1"/>
  <c r="F19" i="19"/>
  <c r="F17" i="19"/>
  <c r="I17" i="19" s="1"/>
  <c r="F15" i="19"/>
  <c r="F13" i="19"/>
  <c r="I13" i="19" s="1"/>
  <c r="F11" i="19"/>
  <c r="H33" i="19"/>
  <c r="G33" i="19"/>
  <c r="H28" i="19"/>
  <c r="G28" i="19"/>
  <c r="I24" i="19" l="1"/>
  <c r="I32" i="19"/>
  <c r="I31" i="19"/>
  <c r="F28" i="19"/>
  <c r="I10" i="19"/>
  <c r="D28" i="19"/>
  <c r="I11" i="19"/>
  <c r="I15" i="19"/>
  <c r="I19" i="19"/>
  <c r="I23" i="19"/>
  <c r="I27" i="19"/>
  <c r="F33" i="19"/>
  <c r="I29" i="19"/>
  <c r="D33" i="19"/>
  <c r="D34" i="19" s="1"/>
  <c r="I33" i="19" l="1"/>
  <c r="I28" i="19"/>
  <c r="F34" i="19"/>
</calcChain>
</file>

<file path=xl/sharedStrings.xml><?xml version="1.0" encoding="utf-8"?>
<sst xmlns="http://schemas.openxmlformats.org/spreadsheetml/2006/main" count="339" uniqueCount="72">
  <si>
    <t>Šifra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</si>
  <si>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</si>
  <si>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</si>
  <si>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</si>
  <si>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</si>
  <si>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</si>
  <si>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</si>
  <si>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</si>
  <si>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</si>
  <si>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</si>
  <si>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</si>
  <si>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</si>
  <si>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</si>
  <si>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</si>
  <si>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</si>
  <si>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</si>
  <si>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</si>
  <si>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</si>
  <si>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</si>
  <si>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</si>
  <si>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ŽIVOTNA OSIGURANJA</t>
  </si>
  <si>
    <t>19.99</t>
  </si>
  <si>
    <t>NEŽIVOTNA OSIGURANJA</t>
  </si>
  <si>
    <t>Životna osiguranja</t>
  </si>
  <si>
    <t>19.20-29</t>
  </si>
  <si>
    <t>Rente</t>
  </si>
  <si>
    <t>19.30-39</t>
  </si>
  <si>
    <t>19.01-09</t>
  </si>
  <si>
    <t>Dodatna osiguranja uz osiguranje života</t>
  </si>
  <si>
    <t>Vrsta osiguranja</t>
  </si>
  <si>
    <t>I-I-2017</t>
  </si>
  <si>
    <t>01-18</t>
  </si>
  <si>
    <t>Premija</t>
  </si>
  <si>
    <t>Promjena iznosa premije</t>
  </si>
  <si>
    <t>01-19</t>
  </si>
  <si>
    <t>NEŽIVOTNA I ŽIVOTNA OSIGURANJA</t>
  </si>
  <si>
    <t xml:space="preserve">Druge vrste  životnih osiguranja </t>
  </si>
  <si>
    <t>Osiguranje od nezgode</t>
  </si>
  <si>
    <t>Zdravstveno osiguranje</t>
  </si>
  <si>
    <t>Osiguranje cestovnih vozila</t>
  </si>
  <si>
    <t>Osiguranje tračnih vozila</t>
  </si>
  <si>
    <t>Osiguranje pomoći</t>
  </si>
  <si>
    <t>Osiguranje zračnih letjelica</t>
  </si>
  <si>
    <t>Osiguranje plovila</t>
  </si>
  <si>
    <t>Osiguranje od požara i elementarnih nepogoda</t>
  </si>
  <si>
    <t xml:space="preserve">Ostala osiguranja imovine </t>
  </si>
  <si>
    <t>Osiguranje kredita</t>
  </si>
  <si>
    <t>Osiguranje od odgovornosti za upotrebu motornih vozila</t>
  </si>
  <si>
    <t>Osiguranje od odgovornosti za upotrebu zračnih letjelica</t>
  </si>
  <si>
    <t>Osiguranje od odgovornosti za upotrebu plovila</t>
  </si>
  <si>
    <t>Ostala osiguranja od odgovornosti</t>
  </si>
  <si>
    <t xml:space="preserve">Osiguranje troškova pravne zaštite </t>
  </si>
  <si>
    <t xml:space="preserve">Udio </t>
  </si>
  <si>
    <t>I-I-2018</t>
  </si>
  <si>
    <t>(%)</t>
  </si>
  <si>
    <t>PREMIJA PO VRSTAMA OSIGURANJA U BOSNI  I HERCEGOVINI</t>
  </si>
  <si>
    <t>PREMIJA PO VRSTAMA OSIGURANJA DRUŠTAVA SA SJEDIŠTEM U REPUBLICI SRPSKOJ</t>
  </si>
  <si>
    <t>PREMIJA PO VRSTAMA OSIGURANJA DRUŠSTAVA SA SJEDIŠTEM U FEDERACIJI BOSNE I HERCEGOVINE</t>
  </si>
  <si>
    <t xml:space="preserve">Osiguranje robe u prijevozu </t>
  </si>
  <si>
    <t>Osiguranje jamstva</t>
  </si>
  <si>
    <t>Osiguranje raznih financijskih gubitaka</t>
  </si>
  <si>
    <t xml:space="preserve"> Apsolutno
(KM)</t>
  </si>
  <si>
    <t>Relativno
(%)</t>
  </si>
  <si>
    <t>Promjena udjela</t>
  </si>
  <si>
    <t xml:space="preserve"> (%)</t>
  </si>
  <si>
    <t>PREMIJA PO VRSTAMA OSIGURANJA U FEDERACIJI BOSNE I HERCEGOVINE*</t>
  </si>
  <si>
    <t>PREMIJA PO VRSTAMA OSIGURANJA U REPUBLICI SRPSKOJ*</t>
  </si>
  <si>
    <t>Apsolutno
(KM)</t>
  </si>
  <si>
    <t>*Društva za osiguranje iz Republike Srpske i podružnice društava u Federaciji Bosne i Hercegovine</t>
  </si>
  <si>
    <t>*Društva za osiguranje iz Republike Srpske i podružnice društava iz Federacije Bosne i Hercegovine</t>
  </si>
  <si>
    <t>*Društva za osiguranje iz Federacije Bosne i Hercegovine i podružnice društava u Republici Srpskoj</t>
  </si>
  <si>
    <t>*Društva za osiguranje iz Federacije Bosne i Hercegovine i podružnice društava iz Republike Srpske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</si>
</sst>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+#,##0.00_ ;\-#,##0.00\ "/>
    <numFmt numFmtId="165" formatCode="#,##0.00_ ;\-#,##0.00\ "/>
  </numFmts>
  <fonts count="1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Cambria"/>
      <family val="1"/>
      <scheme val="major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sz val="10"/>
      <color theme="1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/>
      <diagonal/>
    </border>
    <border>
      <left/>
      <right/>
      <top style="medium">
        <color theme="1" tint="4.9989318521683403E-2"/>
      </top>
      <bottom/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/>
      <bottom/>
      <diagonal/>
    </border>
    <border>
      <left/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/>
      <top/>
      <bottom style="medium">
        <color theme="1" tint="4.9989318521683403E-2"/>
      </bottom>
      <diagonal/>
    </border>
    <border>
      <left/>
      <right/>
      <top/>
      <bottom style="medium">
        <color theme="1" tint="4.9989318521683403E-2"/>
      </bottom>
      <diagonal/>
    </border>
    <border>
      <left/>
      <right style="medium">
        <color theme="1" tint="4.9989318521683403E-2"/>
      </right>
      <top/>
      <bottom style="medium">
        <color theme="1" tint="4.9989318521683403E-2"/>
      </bottom>
      <diagonal/>
    </border>
    <border>
      <left style="thin">
        <color theme="0" tint="-0.499984740745262"/>
      </left>
      <right/>
      <top style="medium">
        <color theme="1" tint="4.9989318521683403E-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8" fillId="0" borderId="0"/>
  </cellStyleXfs>
  <cellXfs count="69">
    <xf numFmtId="0" fontId="0" fillId="0" borderId="0" xfId="0"/>
    <xf numFmtId="0" fontId="9" fillId="0" borderId="0" xfId="0" applyFont="1"/>
    <xf numFmtId="0" fontId="6" fillId="0" borderId="0" xfId="0" applyFont="1" applyBorder="1" applyAlignment="1"/>
    <xf numFmtId="0" fontId="9" fillId="0" borderId="0" xfId="0" applyFont="1" applyBorder="1"/>
    <xf numFmtId="0" fontId="5" fillId="0" borderId="0" xfId="0" applyFont="1" applyBorder="1" applyAlignment="1"/>
    <xf numFmtId="0" fontId="4" fillId="0" borderId="1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vertical="center" wrapText="1" shrinkToFit="1"/>
    </xf>
    <xf numFmtId="49" fontId="5" fillId="4" borderId="5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vertical="center" wrapText="1"/>
    </xf>
    <xf numFmtId="0" fontId="10" fillId="3" borderId="0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5" fillId="3" borderId="17" xfId="0" applyNumberFormat="1" applyFont="1" applyFill="1" applyBorder="1" applyAlignment="1">
      <alignment horizontal="center" vertical="center"/>
    </xf>
    <xf numFmtId="49" fontId="4" fillId="0" borderId="3" xfId="2" applyNumberFormat="1" applyFont="1" applyFill="1" applyBorder="1" applyAlignment="1">
      <alignment horizontal="center" vertical="center" shrinkToFit="1"/>
    </xf>
    <xf numFmtId="4" fontId="4" fillId="0" borderId="3" xfId="0" applyNumberFormat="1" applyFont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 wrapText="1"/>
    </xf>
    <xf numFmtId="4" fontId="11" fillId="0" borderId="0" xfId="0" applyNumberFormat="1" applyFont="1" applyBorder="1" applyAlignment="1">
      <alignment horizontal="right" vertical="center"/>
    </xf>
    <xf numFmtId="4" fontId="11" fillId="0" borderId="0" xfId="0" applyNumberFormat="1" applyFont="1" applyFill="1" applyBorder="1" applyAlignment="1">
      <alignment horizontal="right" vertical="center" wrapText="1"/>
    </xf>
    <xf numFmtId="4" fontId="11" fillId="3" borderId="2" xfId="0" applyNumberFormat="1" applyFont="1" applyFill="1" applyBorder="1" applyAlignment="1">
      <alignment horizontal="right" vertical="center"/>
    </xf>
    <xf numFmtId="4" fontId="11" fillId="3" borderId="0" xfId="0" applyNumberFormat="1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center" vertical="center" wrapText="1"/>
    </xf>
    <xf numFmtId="4" fontId="12" fillId="4" borderId="6" xfId="0" applyNumberFormat="1" applyFont="1" applyFill="1" applyBorder="1" applyAlignment="1">
      <alignment horizontal="right" vertical="center"/>
    </xf>
    <xf numFmtId="3" fontId="12" fillId="4" borderId="6" xfId="0" applyNumberFormat="1" applyFont="1" applyFill="1" applyBorder="1" applyAlignment="1">
      <alignment horizontal="right" vertical="center"/>
    </xf>
    <xf numFmtId="1" fontId="12" fillId="2" borderId="6" xfId="0" applyNumberFormat="1" applyFont="1" applyFill="1" applyBorder="1" applyAlignment="1">
      <alignment horizontal="right" vertical="center"/>
    </xf>
    <xf numFmtId="4" fontId="12" fillId="2" borderId="6" xfId="0" applyNumberFormat="1" applyFont="1" applyFill="1" applyBorder="1" applyAlignment="1">
      <alignment horizontal="right" vertical="center"/>
    </xf>
    <xf numFmtId="164" fontId="11" fillId="0" borderId="0" xfId="0" applyNumberFormat="1" applyFont="1" applyBorder="1" applyAlignment="1">
      <alignment horizontal="right" vertical="center" wrapText="1"/>
    </xf>
    <xf numFmtId="164" fontId="11" fillId="3" borderId="2" xfId="0" applyNumberFormat="1" applyFont="1" applyFill="1" applyBorder="1" applyAlignment="1">
      <alignment horizontal="right" vertical="center"/>
    </xf>
    <xf numFmtId="164" fontId="11" fillId="3" borderId="0" xfId="0" applyNumberFormat="1" applyFont="1" applyFill="1" applyBorder="1" applyAlignment="1">
      <alignment horizontal="right" vertical="center"/>
    </xf>
    <xf numFmtId="4" fontId="11" fillId="0" borderId="0" xfId="0" applyNumberFormat="1" applyFont="1" applyBorder="1" applyAlignment="1">
      <alignment horizontal="right" vertical="center" wrapText="1"/>
    </xf>
    <xf numFmtId="164" fontId="11" fillId="0" borderId="1" xfId="0" applyNumberFormat="1" applyFont="1" applyBorder="1" applyAlignment="1">
      <alignment horizontal="right" vertical="center" wrapText="1"/>
    </xf>
    <xf numFmtId="164" fontId="11" fillId="3" borderId="4" xfId="0" applyNumberFormat="1" applyFont="1" applyFill="1" applyBorder="1" applyAlignment="1">
      <alignment horizontal="right" vertical="center"/>
    </xf>
    <xf numFmtId="164" fontId="11" fillId="3" borderId="1" xfId="0" applyNumberFormat="1" applyFont="1" applyFill="1" applyBorder="1" applyAlignment="1">
      <alignment horizontal="right" vertical="center"/>
    </xf>
    <xf numFmtId="4" fontId="11" fillId="0" borderId="0" xfId="0" applyNumberFormat="1" applyFont="1" applyFill="1" applyBorder="1" applyAlignment="1">
      <alignment horizontal="right" vertical="center"/>
    </xf>
    <xf numFmtId="3" fontId="12" fillId="2" borderId="6" xfId="0" applyNumberFormat="1" applyFont="1" applyFill="1" applyBorder="1" applyAlignment="1">
      <alignment horizontal="right" vertical="center"/>
    </xf>
    <xf numFmtId="164" fontId="12" fillId="2" borderId="6" xfId="0" applyNumberFormat="1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vertical="center" wrapText="1"/>
    </xf>
    <xf numFmtId="0" fontId="4" fillId="0" borderId="0" xfId="0" applyFont="1"/>
    <xf numFmtId="164" fontId="4" fillId="0" borderId="0" xfId="0" applyNumberFormat="1" applyFont="1" applyFill="1" applyBorder="1" applyAlignment="1">
      <alignment horizontal="right" vertical="center" wrapText="1"/>
    </xf>
    <xf numFmtId="164" fontId="11" fillId="0" borderId="0" xfId="0" applyNumberFormat="1" applyFont="1" applyFill="1" applyBorder="1" applyAlignment="1">
      <alignment horizontal="right" vertical="center" wrapText="1"/>
    </xf>
    <xf numFmtId="165" fontId="11" fillId="0" borderId="1" xfId="0" applyNumberFormat="1" applyFont="1" applyBorder="1" applyAlignment="1">
      <alignment horizontal="right" vertical="center" wrapText="1"/>
    </xf>
    <xf numFmtId="165" fontId="11" fillId="3" borderId="4" xfId="0" applyNumberFormat="1" applyFont="1" applyFill="1" applyBorder="1" applyAlignment="1">
      <alignment horizontal="right" vertical="center"/>
    </xf>
    <xf numFmtId="165" fontId="11" fillId="3" borderId="1" xfId="0" applyNumberFormat="1" applyFont="1" applyFill="1" applyBorder="1" applyAlignment="1">
      <alignment horizontal="right" vertical="center"/>
    </xf>
    <xf numFmtId="4" fontId="4" fillId="0" borderId="0" xfId="0" applyNumberFormat="1" applyFont="1" applyBorder="1" applyAlignment="1">
      <alignment horizontal="right" vertical="center"/>
    </xf>
    <xf numFmtId="4" fontId="4" fillId="0" borderId="0" xfId="0" applyNumberFormat="1" applyFont="1" applyFill="1" applyBorder="1" applyAlignment="1">
      <alignment horizontal="right" vertical="center"/>
    </xf>
    <xf numFmtId="4" fontId="0" fillId="0" borderId="0" xfId="0" applyNumberFormat="1"/>
    <xf numFmtId="164" fontId="10" fillId="3" borderId="14" xfId="0" applyNumberFormat="1" applyFont="1" applyFill="1" applyBorder="1" applyAlignment="1">
      <alignment horizontal="center" vertical="center" wrapText="1"/>
    </xf>
    <xf numFmtId="0" fontId="5" fillId="0" borderId="0" xfId="0" applyFont="1"/>
    <xf numFmtId="164" fontId="5" fillId="2" borderId="6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64" fontId="5" fillId="2" borderId="7" xfId="0" applyNumberFormat="1" applyFont="1" applyFill="1" applyBorder="1" applyAlignment="1">
      <alignment horizontal="right" vertical="center"/>
    </xf>
    <xf numFmtId="164" fontId="12" fillId="2" borderId="7" xfId="0" applyNumberFormat="1" applyFont="1" applyFill="1" applyBorder="1" applyAlignment="1">
      <alignment horizontal="right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10" fillId="3" borderId="14" xfId="0" applyFont="1" applyFill="1" applyBorder="1" applyAlignment="1">
      <alignment horizontal="left" vertical="center"/>
    </xf>
  </cellXfs>
  <cellStyles count="10">
    <cellStyle name="Normal" xfId="0" builtinId="0"/>
    <cellStyle name="Normal 2" xfId="9"/>
    <cellStyle name="Normalno 2" xfId="1"/>
    <cellStyle name="Normalno 2 2" xfId="5"/>
    <cellStyle name="Normalno 3" xfId="6"/>
    <cellStyle name="Obično 2" xfId="2"/>
    <cellStyle name="Obično 2 2" xfId="3"/>
    <cellStyle name="Obično 3" xfId="7"/>
    <cellStyle name="Obično 4" xfId="4"/>
    <cellStyle name="Obično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showGridLines="0" tabSelected="1" showRuler="0" view="pageLayout" zoomScale="80" zoomScaleNormal="70" zoomScalePageLayoutView="80" workbookViewId="0">
      <selection activeCell="B34" sqref="B34"/>
    </sheetView>
  </sheetViews>
  <sheetFormatPr defaultRowHeight="15" x14ac:dyDescent="0.25"/>
  <cols>
    <col min="1" max="1" width="8.7109375" customWidth="1"/>
    <col min="2" max="2" width="48.140625" customWidth="1"/>
    <col min="3" max="3" width="16.28515625" customWidth="1"/>
    <col min="4" max="4" width="11.28515625" customWidth="1"/>
    <col min="5" max="5" width="16" customWidth="1"/>
    <col min="6" max="6" width="10.85546875" customWidth="1"/>
    <col min="7" max="7" width="16.140625" customWidth="1"/>
    <col min="8" max="8" width="14.85546875" customWidth="1"/>
    <col min="9" max="9" width="13.140625" customWidth="1"/>
  </cols>
  <sheetData>
    <row r="1" spans="1:9" x14ac:dyDescent="0.25">
      <c r="C1" s="45"/>
    </row>
    <row r="3" spans="1:9" x14ac:dyDescent="0.25">
      <c r="D3" s="55" t="s">
        <v>55</v>
      </c>
    </row>
    <row r="5" spans="1:9" s="1" customFormat="1" ht="15" customHeight="1" x14ac:dyDescent="0.2">
      <c r="C5" s="3"/>
      <c r="D5" s="2"/>
      <c r="E5" s="3"/>
      <c r="F5" s="3"/>
    </row>
    <row r="6" spans="1:9" s="1" customFormat="1" ht="15" customHeight="1" thickBot="1" x14ac:dyDescent="0.25">
      <c r="C6" s="3"/>
      <c r="D6" s="2"/>
      <c r="E6" s="3"/>
      <c r="F6" s="3"/>
    </row>
    <row r="7" spans="1:9" s="1" customFormat="1" ht="21.75" customHeight="1" x14ac:dyDescent="0.2">
      <c r="A7" s="60" t="s">
        <v>0</v>
      </c>
      <c r="B7" s="66" t="s">
        <v>29</v>
      </c>
      <c r="C7" s="63" t="s">
        <v>32</v>
      </c>
      <c r="D7" s="63"/>
      <c r="E7" s="63"/>
      <c r="F7" s="63"/>
      <c r="G7" s="63"/>
      <c r="H7" s="63"/>
      <c r="I7" s="64"/>
    </row>
    <row r="8" spans="1:9" s="1" customFormat="1" ht="27.75" customHeight="1" x14ac:dyDescent="0.2">
      <c r="A8" s="61"/>
      <c r="B8" s="67"/>
      <c r="C8" s="17" t="s">
        <v>32</v>
      </c>
      <c r="D8" s="17" t="s">
        <v>52</v>
      </c>
      <c r="E8" s="17" t="s">
        <v>32</v>
      </c>
      <c r="F8" s="28" t="s">
        <v>52</v>
      </c>
      <c r="G8" s="65" t="s">
        <v>33</v>
      </c>
      <c r="H8" s="65"/>
      <c r="I8" s="10" t="s">
        <v>63</v>
      </c>
    </row>
    <row r="9" spans="1:9" s="1" customFormat="1" ht="28.5" customHeight="1" thickBot="1" x14ac:dyDescent="0.25">
      <c r="A9" s="62"/>
      <c r="B9" s="68"/>
      <c r="C9" s="11" t="s">
        <v>30</v>
      </c>
      <c r="D9" s="54" t="s">
        <v>54</v>
      </c>
      <c r="E9" s="11" t="s">
        <v>53</v>
      </c>
      <c r="F9" s="11" t="s">
        <v>54</v>
      </c>
      <c r="G9" s="11" t="s">
        <v>61</v>
      </c>
      <c r="H9" s="11" t="s">
        <v>62</v>
      </c>
      <c r="I9" s="9" t="s">
        <v>64</v>
      </c>
    </row>
    <row r="10" spans="1:9" s="1" customFormat="1" ht="14.25" x14ac:dyDescent="0.2">
      <c r="A10" s="18" t="s">
        <v>1</v>
      </c>
      <c r="B10" s="12" t="s">
        <v>37</v>
      </c>
      <c r="C10" s="36">
        <f>FBiH!C10+RS!C10</f>
        <v>5033382.7200000007</v>
      </c>
      <c r="D10" s="47">
        <f>C10/C$34*100</f>
        <v>9.7842729629185641</v>
      </c>
      <c r="E10" s="25">
        <f>FBiH!E10+RS!E10</f>
        <v>4819651.1806999948</v>
      </c>
      <c r="F10" s="47">
        <f>E10/E$34*100</f>
        <v>8.731914722538777</v>
      </c>
      <c r="G10" s="33">
        <f>E10-C10</f>
        <v>-213731.53930000588</v>
      </c>
      <c r="H10" s="33">
        <f>IFERROR((E10-C10)/C10*100,"-")</f>
        <v>-4.246280308682862</v>
      </c>
      <c r="I10" s="37">
        <f>F10-D10</f>
        <v>-1.0523582403797871</v>
      </c>
    </row>
    <row r="11" spans="1:9" s="1" customFormat="1" ht="14.25" x14ac:dyDescent="0.2">
      <c r="A11" s="22" t="s">
        <v>2</v>
      </c>
      <c r="B11" s="12" t="s">
        <v>38</v>
      </c>
      <c r="C11" s="36">
        <f>FBiH!C11+RS!C11</f>
        <v>701448.95999999985</v>
      </c>
      <c r="D11" s="47">
        <f t="shared" ref="D11:D32" si="0">C11/C$34*100</f>
        <v>1.3635299511250643</v>
      </c>
      <c r="E11" s="25">
        <f>FBiH!E11+RS!E11</f>
        <v>778894.77</v>
      </c>
      <c r="F11" s="47">
        <f t="shared" ref="F11:F27" si="1">E11/E$34*100</f>
        <v>1.411148328888743</v>
      </c>
      <c r="G11" s="33">
        <f t="shared" ref="G11:G27" si="2">E11-C11</f>
        <v>77445.810000000172</v>
      </c>
      <c r="H11" s="33">
        <f t="shared" ref="H11:H31" si="3">IFERROR((E11-C11)/C11*100,"-")</f>
        <v>11.040833248936629</v>
      </c>
      <c r="I11" s="37">
        <f t="shared" ref="I11:I33" si="4">F11-D11</f>
        <v>4.7618377763678721E-2</v>
      </c>
    </row>
    <row r="12" spans="1:9" s="1" customFormat="1" ht="14.25" x14ac:dyDescent="0.2">
      <c r="A12" s="22" t="s">
        <v>3</v>
      </c>
      <c r="B12" s="12" t="s">
        <v>39</v>
      </c>
      <c r="C12" s="36">
        <f>FBiH!C12+RS!C12</f>
        <v>4389419.33</v>
      </c>
      <c r="D12" s="47">
        <f t="shared" si="0"/>
        <v>8.532487844165189</v>
      </c>
      <c r="E12" s="25">
        <f>FBiH!E12+RS!E12</f>
        <v>4947094.1250000009</v>
      </c>
      <c r="F12" s="47">
        <f t="shared" si="1"/>
        <v>8.9628071419057935</v>
      </c>
      <c r="G12" s="33">
        <f t="shared" si="2"/>
        <v>557674.79500000086</v>
      </c>
      <c r="H12" s="33">
        <f t="shared" si="3"/>
        <v>12.704978792718826</v>
      </c>
      <c r="I12" s="37">
        <f t="shared" si="4"/>
        <v>0.43031929774060451</v>
      </c>
    </row>
    <row r="13" spans="1:9" s="1" customFormat="1" ht="14.25" x14ac:dyDescent="0.2">
      <c r="A13" s="19" t="s">
        <v>4</v>
      </c>
      <c r="B13" s="12" t="s">
        <v>40</v>
      </c>
      <c r="C13" s="36">
        <f>FBiH!C13+RS!C13</f>
        <v>0</v>
      </c>
      <c r="D13" s="47">
        <f t="shared" si="0"/>
        <v>0</v>
      </c>
      <c r="E13" s="25">
        <f>FBiH!E13+RS!E13</f>
        <v>0</v>
      </c>
      <c r="F13" s="47">
        <f t="shared" si="1"/>
        <v>0</v>
      </c>
      <c r="G13" s="33">
        <f t="shared" si="2"/>
        <v>0</v>
      </c>
      <c r="H13" s="33" t="str">
        <f t="shared" si="3"/>
        <v>-</v>
      </c>
      <c r="I13" s="37">
        <f t="shared" si="4"/>
        <v>0</v>
      </c>
    </row>
    <row r="14" spans="1:9" s="1" customFormat="1" ht="14.25" x14ac:dyDescent="0.2">
      <c r="A14" s="19" t="s">
        <v>5</v>
      </c>
      <c r="B14" s="12" t="s">
        <v>42</v>
      </c>
      <c r="C14" s="36">
        <f>FBiH!C14+RS!C14</f>
        <v>0</v>
      </c>
      <c r="D14" s="47">
        <f t="shared" si="0"/>
        <v>0</v>
      </c>
      <c r="E14" s="25">
        <f>FBiH!E14+RS!E14</f>
        <v>0</v>
      </c>
      <c r="F14" s="47">
        <f t="shared" si="1"/>
        <v>0</v>
      </c>
      <c r="G14" s="33">
        <f t="shared" si="2"/>
        <v>0</v>
      </c>
      <c r="H14" s="33" t="str">
        <f t="shared" si="3"/>
        <v>-</v>
      </c>
      <c r="I14" s="37">
        <f t="shared" si="4"/>
        <v>0</v>
      </c>
    </row>
    <row r="15" spans="1:9" s="1" customFormat="1" ht="14.25" x14ac:dyDescent="0.2">
      <c r="A15" s="19" t="s">
        <v>6</v>
      </c>
      <c r="B15" s="12" t="s">
        <v>43</v>
      </c>
      <c r="C15" s="36">
        <f>FBiH!C15+RS!C15</f>
        <v>0</v>
      </c>
      <c r="D15" s="47">
        <f t="shared" si="0"/>
        <v>0</v>
      </c>
      <c r="E15" s="25">
        <f>FBiH!E15+RS!E15</f>
        <v>0</v>
      </c>
      <c r="F15" s="47">
        <f t="shared" si="1"/>
        <v>0</v>
      </c>
      <c r="G15" s="33">
        <f t="shared" si="2"/>
        <v>0</v>
      </c>
      <c r="H15" s="33" t="str">
        <f t="shared" si="3"/>
        <v>-</v>
      </c>
      <c r="I15" s="37">
        <f t="shared" si="4"/>
        <v>0</v>
      </c>
    </row>
    <row r="16" spans="1:9" s="1" customFormat="1" ht="14.25" x14ac:dyDescent="0.2">
      <c r="A16" s="19" t="s">
        <v>7</v>
      </c>
      <c r="B16" s="12" t="s">
        <v>58</v>
      </c>
      <c r="C16" s="36">
        <f>FBiH!C16+RS!C16</f>
        <v>1275521.92</v>
      </c>
      <c r="D16" s="47">
        <f t="shared" si="0"/>
        <v>2.4794567251714912</v>
      </c>
      <c r="E16" s="25">
        <f>FBiH!E16+RS!E16</f>
        <v>1337476.8319999999</v>
      </c>
      <c r="F16" s="47">
        <f t="shared" si="1"/>
        <v>2.4231491455568639</v>
      </c>
      <c r="G16" s="33">
        <f t="shared" si="2"/>
        <v>61954.912000000011</v>
      </c>
      <c r="H16" s="33">
        <f t="shared" si="3"/>
        <v>4.8572204858698171</v>
      </c>
      <c r="I16" s="37">
        <f t="shared" si="4"/>
        <v>-5.630757961462729E-2</v>
      </c>
    </row>
    <row r="17" spans="1:9" s="1" customFormat="1" ht="17.25" customHeight="1" x14ac:dyDescent="0.2">
      <c r="A17" s="19" t="s">
        <v>8</v>
      </c>
      <c r="B17" s="12" t="s">
        <v>44</v>
      </c>
      <c r="C17" s="36">
        <f>FBiH!C17+RS!C17</f>
        <v>4723855.8400000008</v>
      </c>
      <c r="D17" s="47">
        <f t="shared" si="0"/>
        <v>9.1825910222135771</v>
      </c>
      <c r="E17" s="25">
        <f>FBiH!E17+RS!E17</f>
        <v>4319715.18</v>
      </c>
      <c r="F17" s="47">
        <f t="shared" si="1"/>
        <v>7.8261648329367199</v>
      </c>
      <c r="G17" s="33">
        <f t="shared" si="2"/>
        <v>-404140.66000000108</v>
      </c>
      <c r="H17" s="33">
        <f t="shared" si="3"/>
        <v>-8.5553131528247697</v>
      </c>
      <c r="I17" s="37">
        <f t="shared" si="4"/>
        <v>-1.3564261892768572</v>
      </c>
    </row>
    <row r="18" spans="1:9" s="1" customFormat="1" ht="14.25" x14ac:dyDescent="0.2">
      <c r="A18" s="19" t="s">
        <v>9</v>
      </c>
      <c r="B18" s="12" t="s">
        <v>45</v>
      </c>
      <c r="C18" s="36">
        <f>FBiH!C18+RS!C18</f>
        <v>4189710.76</v>
      </c>
      <c r="D18" s="47">
        <f t="shared" si="0"/>
        <v>8.1442791045138279</v>
      </c>
      <c r="E18" s="25">
        <f>FBiH!E18+RS!E18</f>
        <v>3399932.8</v>
      </c>
      <c r="F18" s="47">
        <f t="shared" si="1"/>
        <v>6.1597659579278279</v>
      </c>
      <c r="G18" s="33">
        <f t="shared" si="2"/>
        <v>-789777.96</v>
      </c>
      <c r="H18" s="33">
        <f t="shared" si="3"/>
        <v>-18.85041725410181</v>
      </c>
      <c r="I18" s="37">
        <f t="shared" si="4"/>
        <v>-1.984513146586</v>
      </c>
    </row>
    <row r="19" spans="1:9" s="1" customFormat="1" ht="14.25" x14ac:dyDescent="0.2">
      <c r="A19" s="19" t="s">
        <v>10</v>
      </c>
      <c r="B19" s="12" t="s">
        <v>47</v>
      </c>
      <c r="C19" s="36">
        <f>FBiH!C19+RS!C19</f>
        <v>19726524.150000002</v>
      </c>
      <c r="D19" s="47">
        <f t="shared" si="0"/>
        <v>38.345921148870062</v>
      </c>
      <c r="E19" s="25">
        <f>FBiH!E19+RS!E19</f>
        <v>22645283.709000014</v>
      </c>
      <c r="F19" s="47">
        <f t="shared" si="1"/>
        <v>41.027177860196502</v>
      </c>
      <c r="G19" s="33">
        <f t="shared" si="2"/>
        <v>2918759.5590000115</v>
      </c>
      <c r="H19" s="33">
        <f t="shared" si="3"/>
        <v>14.796116826288483</v>
      </c>
      <c r="I19" s="37">
        <f t="shared" si="4"/>
        <v>2.6812567113264407</v>
      </c>
    </row>
    <row r="20" spans="1:9" s="1" customFormat="1" ht="14.25" x14ac:dyDescent="0.2">
      <c r="A20" s="19" t="s">
        <v>11</v>
      </c>
      <c r="B20" s="12" t="s">
        <v>48</v>
      </c>
      <c r="C20" s="36">
        <f>FBiH!C20+RS!C20</f>
        <v>1395.1</v>
      </c>
      <c r="D20" s="47">
        <f t="shared" si="0"/>
        <v>2.7119017110162616E-3</v>
      </c>
      <c r="E20" s="25">
        <f>FBiH!E20+RS!E20</f>
        <v>1452.75</v>
      </c>
      <c r="F20" s="47">
        <f t="shared" si="1"/>
        <v>2.6319931956830592E-3</v>
      </c>
      <c r="G20" s="33">
        <f t="shared" si="2"/>
        <v>57.650000000000091</v>
      </c>
      <c r="H20" s="33">
        <f t="shared" si="3"/>
        <v>4.1323202637803806</v>
      </c>
      <c r="I20" s="37">
        <f t="shared" si="4"/>
        <v>-7.9908515333202389E-5</v>
      </c>
    </row>
    <row r="21" spans="1:9" s="1" customFormat="1" ht="14.25" x14ac:dyDescent="0.2">
      <c r="A21" s="19" t="s">
        <v>12</v>
      </c>
      <c r="B21" s="12" t="s">
        <v>49</v>
      </c>
      <c r="C21" s="36">
        <f>FBiH!C21+RS!C21</f>
        <v>230</v>
      </c>
      <c r="D21" s="47">
        <f t="shared" si="0"/>
        <v>4.4709153002203445E-4</v>
      </c>
      <c r="E21" s="25">
        <f>FBiH!E21+RS!E21</f>
        <v>175</v>
      </c>
      <c r="F21" s="47">
        <f t="shared" si="1"/>
        <v>3.1705304370644322E-4</v>
      </c>
      <c r="G21" s="33">
        <f t="shared" si="2"/>
        <v>-55</v>
      </c>
      <c r="H21" s="33">
        <f t="shared" si="3"/>
        <v>-23.913043478260871</v>
      </c>
      <c r="I21" s="37">
        <f t="shared" si="4"/>
        <v>-1.3003848631559122E-4</v>
      </c>
    </row>
    <row r="22" spans="1:9" s="1" customFormat="1" ht="14.25" x14ac:dyDescent="0.2">
      <c r="A22" s="19" t="s">
        <v>13</v>
      </c>
      <c r="B22" s="12" t="s">
        <v>50</v>
      </c>
      <c r="C22" s="36">
        <f>FBiH!C22+RS!C22</f>
        <v>953192.65000000014</v>
      </c>
      <c r="D22" s="47">
        <f t="shared" si="0"/>
        <v>1.8528885230185117</v>
      </c>
      <c r="E22" s="25">
        <f>FBiH!E22+RS!E22</f>
        <v>1190915.67</v>
      </c>
      <c r="F22" s="47">
        <f t="shared" si="1"/>
        <v>2.1576196455497034</v>
      </c>
      <c r="G22" s="33">
        <f t="shared" si="2"/>
        <v>237723.01999999979</v>
      </c>
      <c r="H22" s="33">
        <f t="shared" si="3"/>
        <v>24.939661462979153</v>
      </c>
      <c r="I22" s="37">
        <f t="shared" si="4"/>
        <v>0.30473112253119172</v>
      </c>
    </row>
    <row r="23" spans="1:9" s="1" customFormat="1" ht="14.25" x14ac:dyDescent="0.2">
      <c r="A23" s="19" t="s">
        <v>14</v>
      </c>
      <c r="B23" s="12" t="s">
        <v>46</v>
      </c>
      <c r="C23" s="36">
        <f>FBiH!C23+RS!C23</f>
        <v>457408.25</v>
      </c>
      <c r="D23" s="47">
        <f t="shared" si="0"/>
        <v>0.88914501885739661</v>
      </c>
      <c r="E23" s="25">
        <f>FBiH!E23+RS!E23</f>
        <v>852865.61</v>
      </c>
      <c r="F23" s="47">
        <f t="shared" si="1"/>
        <v>1.5451636429888707</v>
      </c>
      <c r="G23" s="33">
        <f t="shared" si="2"/>
        <v>395457.36</v>
      </c>
      <c r="H23" s="33">
        <f t="shared" si="3"/>
        <v>86.45610567802396</v>
      </c>
      <c r="I23" s="37">
        <f t="shared" si="4"/>
        <v>0.65601862413147405</v>
      </c>
    </row>
    <row r="24" spans="1:9" s="1" customFormat="1" ht="14.25" x14ac:dyDescent="0.2">
      <c r="A24" s="19" t="s">
        <v>15</v>
      </c>
      <c r="B24" s="12" t="s">
        <v>59</v>
      </c>
      <c r="C24" s="36">
        <f>FBiH!C24+RS!C24</f>
        <v>83711.5</v>
      </c>
      <c r="D24" s="47">
        <f t="shared" si="0"/>
        <v>0.16272479398017189</v>
      </c>
      <c r="E24" s="25">
        <f>FBiH!E24+RS!E24</f>
        <v>104559.96</v>
      </c>
      <c r="F24" s="47">
        <f t="shared" si="1"/>
        <v>0.18943459181613689</v>
      </c>
      <c r="G24" s="33">
        <f t="shared" si="2"/>
        <v>20848.460000000006</v>
      </c>
      <c r="H24" s="33">
        <f t="shared" si="3"/>
        <v>24.905132508675639</v>
      </c>
      <c r="I24" s="37">
        <f t="shared" si="4"/>
        <v>2.6709797835964999E-2</v>
      </c>
    </row>
    <row r="25" spans="1:9" s="1" customFormat="1" ht="14.25" x14ac:dyDescent="0.2">
      <c r="A25" s="19" t="s">
        <v>16</v>
      </c>
      <c r="B25" s="12" t="s">
        <v>60</v>
      </c>
      <c r="C25" s="36">
        <f>FBiH!C25+RS!C25</f>
        <v>313929.15999999997</v>
      </c>
      <c r="D25" s="47">
        <f t="shared" si="0"/>
        <v>0.61023942809970455</v>
      </c>
      <c r="E25" s="25">
        <f>FBiH!E25+RS!E25</f>
        <v>238089.7</v>
      </c>
      <c r="F25" s="47">
        <f t="shared" si="1"/>
        <v>0.43135465177230836</v>
      </c>
      <c r="G25" s="33">
        <f t="shared" si="2"/>
        <v>-75839.459999999963</v>
      </c>
      <c r="H25" s="33">
        <f t="shared" si="3"/>
        <v>-24.158144468006721</v>
      </c>
      <c r="I25" s="37">
        <f t="shared" si="4"/>
        <v>-0.17888477632739619</v>
      </c>
    </row>
    <row r="26" spans="1:9" s="1" customFormat="1" ht="14.25" x14ac:dyDescent="0.2">
      <c r="A26" s="19" t="s">
        <v>17</v>
      </c>
      <c r="B26" s="12" t="s">
        <v>51</v>
      </c>
      <c r="C26" s="36">
        <f>FBiH!C26+RS!C26</f>
        <v>88</v>
      </c>
      <c r="D26" s="47">
        <f t="shared" si="0"/>
        <v>1.7106110713886535E-4</v>
      </c>
      <c r="E26" s="25">
        <f>FBiH!E26+RS!E26</f>
        <v>68</v>
      </c>
      <c r="F26" s="47">
        <f t="shared" si="1"/>
        <v>1.2319775412593224E-4</v>
      </c>
      <c r="G26" s="33">
        <f t="shared" si="2"/>
        <v>-20</v>
      </c>
      <c r="H26" s="33">
        <f t="shared" si="3"/>
        <v>-22.727272727272727</v>
      </c>
      <c r="I26" s="37">
        <f t="shared" si="4"/>
        <v>-4.7863353012933107E-5</v>
      </c>
    </row>
    <row r="27" spans="1:9" s="1" customFormat="1" ht="14.25" x14ac:dyDescent="0.2">
      <c r="A27" s="19" t="s">
        <v>18</v>
      </c>
      <c r="B27" s="12" t="s">
        <v>41</v>
      </c>
      <c r="C27" s="36">
        <f>FBiH!C27+RS!C27</f>
        <v>29690.670000000002</v>
      </c>
      <c r="D27" s="47">
        <f t="shared" si="0"/>
        <v>5.7714987294257898E-2</v>
      </c>
      <c r="E27" s="25">
        <f>FBiH!E27+RS!E27</f>
        <v>116273.82</v>
      </c>
      <c r="F27" s="47">
        <f t="shared" si="1"/>
        <v>0.21065696305357209</v>
      </c>
      <c r="G27" s="33">
        <f t="shared" si="2"/>
        <v>86583.150000000009</v>
      </c>
      <c r="H27" s="33">
        <f t="shared" si="3"/>
        <v>291.61736666771077</v>
      </c>
      <c r="I27" s="37">
        <f t="shared" si="4"/>
        <v>0.1529419757593142</v>
      </c>
    </row>
    <row r="28" spans="1:9" s="1" customFormat="1" ht="14.25" x14ac:dyDescent="0.2">
      <c r="A28" s="20" t="s">
        <v>31</v>
      </c>
      <c r="B28" s="7" t="s">
        <v>22</v>
      </c>
      <c r="C28" s="26">
        <f>SUM(C10:C27)</f>
        <v>41879509.010000005</v>
      </c>
      <c r="D28" s="34">
        <f>SUM(D10:D27)</f>
        <v>81.408581564575982</v>
      </c>
      <c r="E28" s="26">
        <f>SUM(E10:E27)</f>
        <v>44752449.106700018</v>
      </c>
      <c r="F28" s="34">
        <f>SUM(F10:F27)</f>
        <v>81.079429729125309</v>
      </c>
      <c r="G28" s="34">
        <f>E28-C28</f>
        <v>2872940.0967000127</v>
      </c>
      <c r="H28" s="34">
        <f>(E28-C28)/C28*100</f>
        <v>6.8600137981894944</v>
      </c>
      <c r="I28" s="38">
        <f>F28-D28</f>
        <v>-0.3291518354506735</v>
      </c>
    </row>
    <row r="29" spans="1:9" s="1" customFormat="1" ht="14.25" x14ac:dyDescent="0.2">
      <c r="A29" s="21" t="s">
        <v>27</v>
      </c>
      <c r="B29" s="5" t="s">
        <v>23</v>
      </c>
      <c r="C29" s="24">
        <f>FBiH!C29+RS!C29</f>
        <v>8861981.6110000014</v>
      </c>
      <c r="D29" s="47">
        <f t="shared" si="0"/>
        <v>17.226595293430975</v>
      </c>
      <c r="E29" s="24">
        <f>FBiH!E29+RS!E29</f>
        <v>9569563.2020000033</v>
      </c>
      <c r="F29" s="47">
        <f>E29/E$34*100</f>
        <v>17.337480800773015</v>
      </c>
      <c r="G29" s="33">
        <f>E29-C29</f>
        <v>707581.59100000188</v>
      </c>
      <c r="H29" s="33">
        <f t="shared" si="3"/>
        <v>7.9844624155133754</v>
      </c>
      <c r="I29" s="37">
        <f t="shared" si="4"/>
        <v>0.11088550734204006</v>
      </c>
    </row>
    <row r="30" spans="1:9" s="1" customFormat="1" ht="14.25" x14ac:dyDescent="0.2">
      <c r="A30" s="21" t="s">
        <v>24</v>
      </c>
      <c r="B30" s="6" t="s">
        <v>25</v>
      </c>
      <c r="C30" s="24">
        <f>FBiH!C30+RS!C30</f>
        <v>23768.39</v>
      </c>
      <c r="D30" s="47">
        <f t="shared" si="0"/>
        <v>4.6202808048958363E-2</v>
      </c>
      <c r="E30" s="24">
        <f>FBiH!E30+RS!E30</f>
        <v>10926.91</v>
      </c>
      <c r="F30" s="47">
        <f>E30/E$34*100</f>
        <v>1.9796628993179265E-2</v>
      </c>
      <c r="G30" s="33">
        <f t="shared" ref="G30:G32" si="5">E30-C30</f>
        <v>-12841.48</v>
      </c>
      <c r="H30" s="33">
        <f t="shared" si="3"/>
        <v>-54.027555084715452</v>
      </c>
      <c r="I30" s="37">
        <f t="shared" si="4"/>
        <v>-2.6406179055779098E-2</v>
      </c>
    </row>
    <row r="31" spans="1:9" s="1" customFormat="1" ht="14.25" x14ac:dyDescent="0.2">
      <c r="A31" s="21" t="s">
        <v>26</v>
      </c>
      <c r="B31" s="14" t="s">
        <v>28</v>
      </c>
      <c r="C31" s="24">
        <f>FBiH!C31+RS!C31</f>
        <v>662884.88400000602</v>
      </c>
      <c r="D31" s="47">
        <f t="shared" si="0"/>
        <v>1.2885661609393109</v>
      </c>
      <c r="E31" s="24">
        <f>FBiH!E31+RS!E31</f>
        <v>821894.82800000394</v>
      </c>
      <c r="F31" s="47">
        <f>E31/E$34*100</f>
        <v>1.4890528961370564</v>
      </c>
      <c r="G31" s="33">
        <f t="shared" si="5"/>
        <v>159009.94399999792</v>
      </c>
      <c r="H31" s="33">
        <f t="shared" si="3"/>
        <v>23.987565237646372</v>
      </c>
      <c r="I31" s="37">
        <f t="shared" si="4"/>
        <v>0.20048673519774551</v>
      </c>
    </row>
    <row r="32" spans="1:9" s="1" customFormat="1" ht="14.25" x14ac:dyDescent="0.2">
      <c r="A32" s="19" t="s">
        <v>21</v>
      </c>
      <c r="B32" s="14" t="s">
        <v>36</v>
      </c>
      <c r="C32" s="24">
        <f>FBiH!C32+RS!C32</f>
        <v>15460.95</v>
      </c>
      <c r="D32" s="47">
        <f t="shared" si="0"/>
        <v>3.0054173004757278E-2</v>
      </c>
      <c r="E32" s="24">
        <f>FBiH!E32+RS!E32</f>
        <v>40977.339999999997</v>
      </c>
      <c r="F32" s="47">
        <f>E32/E$34*100</f>
        <v>7.4239944971393038E-2</v>
      </c>
      <c r="G32" s="33">
        <f t="shared" si="5"/>
        <v>25516.389999999996</v>
      </c>
      <c r="H32" s="33">
        <f>IFERROR((E32-C32)/C32*100,"-")</f>
        <v>165.03765939350424</v>
      </c>
      <c r="I32" s="37">
        <f t="shared" si="4"/>
        <v>4.4185771966635756E-2</v>
      </c>
    </row>
    <row r="33" spans="1:9" s="1" customFormat="1" ht="14.25" x14ac:dyDescent="0.2">
      <c r="A33" s="20" t="s">
        <v>19</v>
      </c>
      <c r="B33" s="8" t="s">
        <v>20</v>
      </c>
      <c r="C33" s="27">
        <f>SUM(C29:C32)</f>
        <v>9564095.8350000065</v>
      </c>
      <c r="D33" s="35">
        <f>SUM(D29:D32)</f>
        <v>18.591418435424</v>
      </c>
      <c r="E33" s="27">
        <f>SUM(E29:E32)</f>
        <v>10443362.280000007</v>
      </c>
      <c r="F33" s="35">
        <f>SUM(F29:F32)</f>
        <v>18.920570270874645</v>
      </c>
      <c r="G33" s="35">
        <f>E33-C33</f>
        <v>879266.4450000003</v>
      </c>
      <c r="H33" s="35">
        <f>(E33-C33)/C33*100</f>
        <v>9.1934089763332008</v>
      </c>
      <c r="I33" s="39">
        <f t="shared" si="4"/>
        <v>0.32915183545064508</v>
      </c>
    </row>
    <row r="34" spans="1:9" s="1" customFormat="1" ht="14.25" x14ac:dyDescent="0.2">
      <c r="A34" s="15" t="s">
        <v>34</v>
      </c>
      <c r="B34" s="16" t="s">
        <v>35</v>
      </c>
      <c r="C34" s="29">
        <f>C28+C33</f>
        <v>51443604.845000014</v>
      </c>
      <c r="D34" s="30">
        <v>100.00000000000001</v>
      </c>
      <c r="E34" s="32">
        <f>E28+E33</f>
        <v>55195811.386700027</v>
      </c>
      <c r="F34" s="41">
        <f>F28+F33</f>
        <v>99.999999999999957</v>
      </c>
      <c r="G34" s="42">
        <f>G28+G33</f>
        <v>3752206.541700013</v>
      </c>
      <c r="H34" s="42">
        <f>(E34-C34)/C34*100</f>
        <v>7.2938250595101977</v>
      </c>
      <c r="I34" s="59">
        <f t="shared" ref="I34" si="6">F34-D34</f>
        <v>0</v>
      </c>
    </row>
    <row r="36" spans="1:9" x14ac:dyDescent="0.25">
      <c r="G36" s="53"/>
    </row>
  </sheetData>
  <mergeCells count="4">
    <mergeCell ref="A7:A9"/>
    <mergeCell ref="C7:I7"/>
    <mergeCell ref="G8:H8"/>
    <mergeCell ref="B7:B9"/>
  </mergeCells>
  <pageMargins left="0.39370078740157483" right="0.39370078740157483" top="0.78740157480314965" bottom="0.78740157480314965" header="0.31496062992125984" footer="0.31496062992125984"/>
  <pageSetup paperSize="9" scale="80" orientation="landscape" horizontalDpi="4294967293" verticalDpi="0" r:id="rId1"/>
  <headerFooter>
    <oddHeader xml:space="preserve">&amp;L&amp;G&amp;C&amp;"+,Regular"&amp;10Statistika tržišta osiguranja&amp;R&amp;"+,Regular"&amp;10Mjesečno izvješće
</oddHeader>
    <oddFooter>&amp;C&amp;"+,Regular"&amp;10U izvješće su uključeni podatci zaključno s 31.01.2018. godine.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6"/>
  <sheetViews>
    <sheetView showGridLines="0" showRuler="0" view="pageLayout" zoomScale="70" zoomScaleNormal="80" zoomScalePageLayoutView="70" workbookViewId="0">
      <selection activeCell="B34" sqref="B34"/>
    </sheetView>
  </sheetViews>
  <sheetFormatPr defaultRowHeight="15" x14ac:dyDescent="0.25"/>
  <cols>
    <col min="1" max="1" width="8.42578125" customWidth="1"/>
    <col min="2" max="2" width="50" customWidth="1"/>
    <col min="3" max="3" width="16" customWidth="1"/>
    <col min="4" max="4" width="13.28515625" customWidth="1"/>
    <col min="5" max="5" width="16.140625" customWidth="1"/>
    <col min="6" max="6" width="15.7109375" customWidth="1"/>
    <col min="7" max="7" width="13.5703125" customWidth="1"/>
    <col min="8" max="8" width="17.5703125" customWidth="1"/>
    <col min="9" max="9" width="13.42578125" customWidth="1"/>
  </cols>
  <sheetData>
    <row r="3" spans="1:12" x14ac:dyDescent="0.25">
      <c r="D3" s="4" t="s">
        <v>65</v>
      </c>
    </row>
    <row r="5" spans="1:12" x14ac:dyDescent="0.25">
      <c r="A5" s="1"/>
      <c r="B5" s="1"/>
      <c r="C5" s="3"/>
      <c r="D5" s="2"/>
      <c r="E5" s="3"/>
      <c r="F5" s="3"/>
      <c r="G5" s="1"/>
      <c r="H5" s="1"/>
      <c r="I5" s="1"/>
      <c r="J5" s="1"/>
      <c r="K5" s="1"/>
      <c r="L5" s="1"/>
    </row>
    <row r="6" spans="1:12" ht="15.75" thickBot="1" x14ac:dyDescent="0.3">
      <c r="A6" s="1"/>
      <c r="B6" s="1"/>
      <c r="C6" s="3"/>
      <c r="D6" s="2"/>
      <c r="E6" s="3"/>
      <c r="F6" s="3"/>
      <c r="G6" s="1"/>
      <c r="H6" s="1"/>
      <c r="I6" s="1"/>
      <c r="J6" s="1"/>
      <c r="K6" s="1"/>
      <c r="L6" s="1"/>
    </row>
    <row r="7" spans="1:12" x14ac:dyDescent="0.25">
      <c r="A7" s="60" t="s">
        <v>0</v>
      </c>
      <c r="B7" s="66" t="s">
        <v>29</v>
      </c>
      <c r="C7" s="63" t="s">
        <v>32</v>
      </c>
      <c r="D7" s="63"/>
      <c r="E7" s="63"/>
      <c r="F7" s="63"/>
      <c r="G7" s="63"/>
      <c r="H7" s="63"/>
      <c r="I7" s="64"/>
      <c r="J7" s="1"/>
      <c r="K7" s="1"/>
      <c r="L7" s="1"/>
    </row>
    <row r="8" spans="1:12" ht="25.5" x14ac:dyDescent="0.25">
      <c r="A8" s="61"/>
      <c r="B8" s="67"/>
      <c r="C8" s="43" t="s">
        <v>32</v>
      </c>
      <c r="D8" s="43" t="s">
        <v>52</v>
      </c>
      <c r="E8" s="43" t="s">
        <v>32</v>
      </c>
      <c r="F8" s="43" t="s">
        <v>52</v>
      </c>
      <c r="G8" s="65" t="s">
        <v>33</v>
      </c>
      <c r="H8" s="65"/>
      <c r="I8" s="10" t="s">
        <v>63</v>
      </c>
      <c r="J8" s="1"/>
      <c r="K8" s="1"/>
      <c r="L8" s="1"/>
    </row>
    <row r="9" spans="1:12" ht="28.5" customHeight="1" thickBot="1" x14ac:dyDescent="0.3">
      <c r="A9" s="62"/>
      <c r="B9" s="68"/>
      <c r="C9" s="11" t="s">
        <v>30</v>
      </c>
      <c r="D9" s="11" t="s">
        <v>54</v>
      </c>
      <c r="E9" s="11" t="s">
        <v>53</v>
      </c>
      <c r="F9" s="11" t="s">
        <v>54</v>
      </c>
      <c r="G9" s="11" t="s">
        <v>61</v>
      </c>
      <c r="H9" s="11" t="s">
        <v>62</v>
      </c>
      <c r="I9" s="9" t="s">
        <v>54</v>
      </c>
      <c r="J9" s="1"/>
      <c r="K9" s="1"/>
      <c r="L9" s="1"/>
    </row>
    <row r="10" spans="1:12" x14ac:dyDescent="0.25">
      <c r="A10" s="18" t="s">
        <v>1</v>
      </c>
      <c r="B10" s="12" t="s">
        <v>37</v>
      </c>
      <c r="C10" s="36">
        <v>3937337.2800000003</v>
      </c>
      <c r="D10" s="47">
        <f>C10/C$34*100</f>
        <v>10.445502136672491</v>
      </c>
      <c r="E10" s="25">
        <v>3558942.7835999951</v>
      </c>
      <c r="F10" s="47">
        <f>E10/E$34*100</f>
        <v>8.9805339820867811</v>
      </c>
      <c r="G10" s="33">
        <f>E10-C10</f>
        <v>-378394.49640000518</v>
      </c>
      <c r="H10" s="33">
        <f>IFERROR((E10-C10)/C10*100,"-")</f>
        <v>-9.6104161135010795</v>
      </c>
      <c r="I10" s="37">
        <f>F10-D10</f>
        <v>-1.4649681545857103</v>
      </c>
      <c r="J10" s="1"/>
      <c r="K10" s="1"/>
      <c r="L10" s="1"/>
    </row>
    <row r="11" spans="1:12" x14ac:dyDescent="0.25">
      <c r="A11" s="19" t="s">
        <v>2</v>
      </c>
      <c r="B11" s="12" t="s">
        <v>38</v>
      </c>
      <c r="C11" s="24">
        <v>599908.56999999983</v>
      </c>
      <c r="D11" s="47">
        <f t="shared" ref="D11:D32" si="0">C11/C$34*100</f>
        <v>1.5915187864584301</v>
      </c>
      <c r="E11" s="40">
        <v>617000.64</v>
      </c>
      <c r="F11" s="47">
        <f t="shared" ref="F11:F32" si="1">E11/E$34*100</f>
        <v>1.5569216903465872</v>
      </c>
      <c r="G11" s="33">
        <f t="shared" ref="G11:G32" si="2">E11-C11</f>
        <v>17092.070000000182</v>
      </c>
      <c r="H11" s="33">
        <f t="shared" ref="H11:H32" si="3">IFERROR((E11-C11)/C11*100,"-")</f>
        <v>2.8491124905917222</v>
      </c>
      <c r="I11" s="37">
        <f t="shared" ref="I11:I27" si="4">F11-D11</f>
        <v>-3.4597096111842918E-2</v>
      </c>
      <c r="J11" s="1"/>
      <c r="K11" s="1"/>
      <c r="L11" s="1"/>
    </row>
    <row r="12" spans="1:12" x14ac:dyDescent="0.25">
      <c r="A12" s="19" t="s">
        <v>3</v>
      </c>
      <c r="B12" s="12" t="s">
        <v>39</v>
      </c>
      <c r="C12" s="24">
        <v>3359620.0400000005</v>
      </c>
      <c r="D12" s="47">
        <f t="shared" si="0"/>
        <v>8.9128555190038785</v>
      </c>
      <c r="E12" s="40">
        <v>3683690.9050000007</v>
      </c>
      <c r="F12" s="47">
        <f t="shared" si="1"/>
        <v>9.2953198079777533</v>
      </c>
      <c r="G12" s="33">
        <f t="shared" si="2"/>
        <v>324070.86500000022</v>
      </c>
      <c r="H12" s="33">
        <f t="shared" si="3"/>
        <v>9.6460570285204099</v>
      </c>
      <c r="I12" s="37">
        <f t="shared" si="4"/>
        <v>0.38246428897387474</v>
      </c>
      <c r="J12" s="1"/>
      <c r="K12" s="1"/>
      <c r="L12" s="1"/>
    </row>
    <row r="13" spans="1:12" x14ac:dyDescent="0.25">
      <c r="A13" s="19" t="s">
        <v>4</v>
      </c>
      <c r="B13" s="12" t="s">
        <v>40</v>
      </c>
      <c r="C13" s="24">
        <v>0</v>
      </c>
      <c r="D13" s="47">
        <f t="shared" si="0"/>
        <v>0</v>
      </c>
      <c r="E13" s="24">
        <v>0</v>
      </c>
      <c r="F13" s="47">
        <f t="shared" si="1"/>
        <v>0</v>
      </c>
      <c r="G13" s="33">
        <f t="shared" si="2"/>
        <v>0</v>
      </c>
      <c r="H13" s="33" t="str">
        <f t="shared" si="3"/>
        <v>-</v>
      </c>
      <c r="I13" s="37">
        <f t="shared" si="4"/>
        <v>0</v>
      </c>
      <c r="J13" s="1"/>
      <c r="K13" s="1"/>
      <c r="L13" s="1"/>
    </row>
    <row r="14" spans="1:12" x14ac:dyDescent="0.25">
      <c r="A14" s="19" t="s">
        <v>5</v>
      </c>
      <c r="B14" s="12" t="s">
        <v>42</v>
      </c>
      <c r="C14" s="24">
        <v>0</v>
      </c>
      <c r="D14" s="47">
        <f t="shared" si="0"/>
        <v>0</v>
      </c>
      <c r="E14" s="24">
        <v>0</v>
      </c>
      <c r="F14" s="47">
        <f t="shared" si="1"/>
        <v>0</v>
      </c>
      <c r="G14" s="33">
        <f t="shared" si="2"/>
        <v>0</v>
      </c>
      <c r="H14" s="33" t="str">
        <f t="shared" si="3"/>
        <v>-</v>
      </c>
      <c r="I14" s="37">
        <f t="shared" si="4"/>
        <v>0</v>
      </c>
      <c r="J14" s="1"/>
      <c r="K14" s="1"/>
      <c r="L14" s="1"/>
    </row>
    <row r="15" spans="1:12" x14ac:dyDescent="0.25">
      <c r="A15" s="19" t="s">
        <v>6</v>
      </c>
      <c r="B15" s="12" t="s">
        <v>43</v>
      </c>
      <c r="C15" s="24">
        <v>0</v>
      </c>
      <c r="D15" s="47">
        <f t="shared" si="0"/>
        <v>0</v>
      </c>
      <c r="E15" s="24">
        <v>0</v>
      </c>
      <c r="F15" s="47">
        <f t="shared" si="1"/>
        <v>0</v>
      </c>
      <c r="G15" s="33">
        <f t="shared" si="2"/>
        <v>0</v>
      </c>
      <c r="H15" s="33" t="str">
        <f t="shared" si="3"/>
        <v>-</v>
      </c>
      <c r="I15" s="37">
        <f t="shared" si="4"/>
        <v>0</v>
      </c>
      <c r="J15" s="1"/>
      <c r="K15" s="1"/>
      <c r="L15" s="1"/>
    </row>
    <row r="16" spans="1:12" x14ac:dyDescent="0.25">
      <c r="A16" s="19" t="s">
        <v>7</v>
      </c>
      <c r="B16" s="12" t="s">
        <v>58</v>
      </c>
      <c r="C16" s="24">
        <v>1090166.6399999999</v>
      </c>
      <c r="D16" s="47">
        <f t="shared" si="0"/>
        <v>2.8921418607676581</v>
      </c>
      <c r="E16" s="24">
        <v>1131758.29</v>
      </c>
      <c r="F16" s="47">
        <f t="shared" si="1"/>
        <v>2.8558463568701695</v>
      </c>
      <c r="G16" s="33">
        <f t="shared" si="2"/>
        <v>41591.65000000014</v>
      </c>
      <c r="H16" s="33">
        <f t="shared" si="3"/>
        <v>3.8151644412821275</v>
      </c>
      <c r="I16" s="37">
        <f t="shared" si="4"/>
        <v>-3.629550389748859E-2</v>
      </c>
      <c r="J16" s="1"/>
      <c r="K16" s="1"/>
      <c r="L16" s="1"/>
    </row>
    <row r="17" spans="1:12" x14ac:dyDescent="0.25">
      <c r="A17" s="19" t="s">
        <v>8</v>
      </c>
      <c r="B17" s="12" t="s">
        <v>44</v>
      </c>
      <c r="C17" s="24">
        <v>3663194.3600000003</v>
      </c>
      <c r="D17" s="47">
        <f t="shared" si="0"/>
        <v>9.7182186318634667</v>
      </c>
      <c r="E17" s="24">
        <v>3248312.65</v>
      </c>
      <c r="F17" s="47">
        <f t="shared" si="1"/>
        <v>8.1966988264585936</v>
      </c>
      <c r="G17" s="33">
        <f t="shared" si="2"/>
        <v>-414881.71000000043</v>
      </c>
      <c r="H17" s="33">
        <f t="shared" si="3"/>
        <v>-11.325681064872581</v>
      </c>
      <c r="I17" s="37">
        <f t="shared" si="4"/>
        <v>-1.5215198054048731</v>
      </c>
      <c r="J17" s="1"/>
      <c r="K17" s="1"/>
      <c r="L17" s="1"/>
    </row>
    <row r="18" spans="1:12" x14ac:dyDescent="0.25">
      <c r="A18" s="19" t="s">
        <v>9</v>
      </c>
      <c r="B18" s="12" t="s">
        <v>45</v>
      </c>
      <c r="C18" s="24">
        <v>3098828.61</v>
      </c>
      <c r="D18" s="47">
        <f t="shared" si="0"/>
        <v>8.2209926569808225</v>
      </c>
      <c r="E18" s="24">
        <v>2396170.13</v>
      </c>
      <c r="F18" s="47">
        <f t="shared" si="1"/>
        <v>6.0464268710606222</v>
      </c>
      <c r="G18" s="33">
        <f t="shared" si="2"/>
        <v>-702658.48</v>
      </c>
      <c r="H18" s="33">
        <f t="shared" si="3"/>
        <v>-22.674970720629819</v>
      </c>
      <c r="I18" s="37">
        <f t="shared" si="4"/>
        <v>-2.1745657859202003</v>
      </c>
      <c r="J18" s="1"/>
      <c r="K18" s="1"/>
      <c r="L18" s="1"/>
    </row>
    <row r="19" spans="1:12" x14ac:dyDescent="0.25">
      <c r="A19" s="19" t="s">
        <v>10</v>
      </c>
      <c r="B19" s="12" t="s">
        <v>47</v>
      </c>
      <c r="C19" s="24">
        <v>12778489.310000001</v>
      </c>
      <c r="D19" s="47">
        <f t="shared" si="0"/>
        <v>33.900508871582261</v>
      </c>
      <c r="E19" s="24">
        <v>14900458.180000015</v>
      </c>
      <c r="F19" s="47">
        <f t="shared" si="1"/>
        <v>37.599388124693448</v>
      </c>
      <c r="G19" s="33">
        <f t="shared" si="2"/>
        <v>2121968.8700000141</v>
      </c>
      <c r="H19" s="33">
        <f t="shared" si="3"/>
        <v>16.605788200170384</v>
      </c>
      <c r="I19" s="37">
        <f t="shared" si="4"/>
        <v>3.6988792531111869</v>
      </c>
      <c r="J19" s="1"/>
      <c r="K19" s="1"/>
      <c r="L19" s="1"/>
    </row>
    <row r="20" spans="1:12" x14ac:dyDescent="0.25">
      <c r="A20" s="19" t="s">
        <v>11</v>
      </c>
      <c r="B20" s="12" t="s">
        <v>48</v>
      </c>
      <c r="C20" s="24">
        <v>0</v>
      </c>
      <c r="D20" s="47">
        <f t="shared" si="0"/>
        <v>0</v>
      </c>
      <c r="E20" s="24">
        <v>0</v>
      </c>
      <c r="F20" s="47">
        <f t="shared" si="1"/>
        <v>0</v>
      </c>
      <c r="G20" s="33">
        <f t="shared" si="2"/>
        <v>0</v>
      </c>
      <c r="H20" s="33" t="str">
        <f t="shared" si="3"/>
        <v>-</v>
      </c>
      <c r="I20" s="37">
        <f t="shared" si="4"/>
        <v>0</v>
      </c>
      <c r="J20" s="1"/>
      <c r="K20" s="1"/>
      <c r="L20" s="1"/>
    </row>
    <row r="21" spans="1:12" x14ac:dyDescent="0.25">
      <c r="A21" s="19" t="s">
        <v>12</v>
      </c>
      <c r="B21" s="12" t="s">
        <v>49</v>
      </c>
      <c r="C21" s="24">
        <v>230</v>
      </c>
      <c r="D21" s="47">
        <f t="shared" si="0"/>
        <v>6.101751820038828E-4</v>
      </c>
      <c r="E21" s="24">
        <v>175</v>
      </c>
      <c r="F21" s="47">
        <f t="shared" si="1"/>
        <v>4.4158997276024344E-4</v>
      </c>
      <c r="G21" s="33">
        <f t="shared" si="2"/>
        <v>-55</v>
      </c>
      <c r="H21" s="33">
        <f t="shared" si="3"/>
        <v>-23.913043478260871</v>
      </c>
      <c r="I21" s="37">
        <f t="shared" si="4"/>
        <v>-1.6858520924363936E-4</v>
      </c>
      <c r="J21" s="1"/>
      <c r="K21" s="1"/>
      <c r="L21" s="1"/>
    </row>
    <row r="22" spans="1:12" x14ac:dyDescent="0.25">
      <c r="A22" s="19" t="s">
        <v>13</v>
      </c>
      <c r="B22" s="12" t="s">
        <v>50</v>
      </c>
      <c r="C22" s="24">
        <v>816035.60000000009</v>
      </c>
      <c r="D22" s="47">
        <f t="shared" si="0"/>
        <v>2.1648898728332511</v>
      </c>
      <c r="E22" s="24">
        <v>975462.46</v>
      </c>
      <c r="F22" s="47">
        <f t="shared" si="1"/>
        <v>2.4614539493716574</v>
      </c>
      <c r="G22" s="33">
        <f t="shared" si="2"/>
        <v>159426.85999999987</v>
      </c>
      <c r="H22" s="33">
        <f t="shared" si="3"/>
        <v>19.536753053420693</v>
      </c>
      <c r="I22" s="37">
        <f t="shared" si="4"/>
        <v>0.29656407653840633</v>
      </c>
      <c r="J22" s="1"/>
      <c r="K22" s="1"/>
      <c r="L22" s="1"/>
    </row>
    <row r="23" spans="1:12" x14ac:dyDescent="0.25">
      <c r="A23" s="19" t="s">
        <v>14</v>
      </c>
      <c r="B23" s="12" t="s">
        <v>46</v>
      </c>
      <c r="C23" s="24">
        <v>457408.25</v>
      </c>
      <c r="D23" s="47">
        <f t="shared" si="0"/>
        <v>1.2134746182340328</v>
      </c>
      <c r="E23" s="24">
        <v>830360.86</v>
      </c>
      <c r="F23" s="47">
        <f t="shared" si="1"/>
        <v>2.0953087402775559</v>
      </c>
      <c r="G23" s="33">
        <f t="shared" si="2"/>
        <v>372952.61</v>
      </c>
      <c r="H23" s="33">
        <f t="shared" si="3"/>
        <v>81.536047939668777</v>
      </c>
      <c r="I23" s="37">
        <f t="shared" si="4"/>
        <v>0.88183412204352307</v>
      </c>
      <c r="J23" s="1"/>
      <c r="K23" s="1"/>
      <c r="L23" s="1"/>
    </row>
    <row r="24" spans="1:12" x14ac:dyDescent="0.25">
      <c r="A24" s="19" t="s">
        <v>15</v>
      </c>
      <c r="B24" s="12" t="s">
        <v>59</v>
      </c>
      <c r="C24" s="24">
        <v>82397.5</v>
      </c>
      <c r="D24" s="47">
        <f t="shared" si="0"/>
        <v>0.21859525895289103</v>
      </c>
      <c r="E24" s="24">
        <v>101949.96</v>
      </c>
      <c r="F24" s="47">
        <f t="shared" si="1"/>
        <v>0.25725760033890233</v>
      </c>
      <c r="G24" s="33">
        <f t="shared" si="2"/>
        <v>19552.460000000006</v>
      </c>
      <c r="H24" s="33">
        <f t="shared" si="3"/>
        <v>23.729433538638922</v>
      </c>
      <c r="I24" s="37">
        <f t="shared" si="4"/>
        <v>3.8662341386011295E-2</v>
      </c>
      <c r="J24" s="1"/>
      <c r="K24" s="1"/>
      <c r="L24" s="1"/>
    </row>
    <row r="25" spans="1:12" ht="15.75" customHeight="1" x14ac:dyDescent="0.25">
      <c r="A25" s="19" t="s">
        <v>16</v>
      </c>
      <c r="B25" s="12" t="s">
        <v>60</v>
      </c>
      <c r="C25" s="24">
        <v>305606.56</v>
      </c>
      <c r="D25" s="47">
        <f t="shared" si="0"/>
        <v>0.81075451465035009</v>
      </c>
      <c r="E25" s="24">
        <v>212159.34000000003</v>
      </c>
      <c r="F25" s="47">
        <f t="shared" si="1"/>
        <v>0.53535678383674989</v>
      </c>
      <c r="G25" s="33">
        <f t="shared" si="2"/>
        <v>-93447.219999999972</v>
      </c>
      <c r="H25" s="33">
        <f t="shared" si="3"/>
        <v>-30.577622417529248</v>
      </c>
      <c r="I25" s="37">
        <f t="shared" si="4"/>
        <v>-0.27539773081360019</v>
      </c>
      <c r="J25" s="1"/>
      <c r="K25" s="1"/>
      <c r="L25" s="1"/>
    </row>
    <row r="26" spans="1:12" x14ac:dyDescent="0.25">
      <c r="A26" s="19" t="s">
        <v>17</v>
      </c>
      <c r="B26" s="12" t="s">
        <v>51</v>
      </c>
      <c r="C26" s="24">
        <v>88</v>
      </c>
      <c r="D26" s="47">
        <f t="shared" si="0"/>
        <v>2.3345833050583342E-4</v>
      </c>
      <c r="E26" s="24">
        <v>68</v>
      </c>
      <c r="F26" s="47">
        <f t="shared" si="1"/>
        <v>1.71589246558266E-4</v>
      </c>
      <c r="G26" s="33">
        <f t="shared" si="2"/>
        <v>-20</v>
      </c>
      <c r="H26" s="33">
        <f t="shared" si="3"/>
        <v>-22.727272727272727</v>
      </c>
      <c r="I26" s="37">
        <f t="shared" si="4"/>
        <v>-6.1869083947567417E-5</v>
      </c>
      <c r="J26" s="1"/>
      <c r="K26" s="1"/>
      <c r="L26" s="1"/>
    </row>
    <row r="27" spans="1:12" x14ac:dyDescent="0.25">
      <c r="A27" s="19" t="s">
        <v>18</v>
      </c>
      <c r="B27" s="12" t="s">
        <v>41</v>
      </c>
      <c r="C27" s="24">
        <v>25669.210000000003</v>
      </c>
      <c r="D27" s="47">
        <f t="shared" si="0"/>
        <v>6.8098760363677777E-2</v>
      </c>
      <c r="E27" s="24">
        <v>110676.27</v>
      </c>
      <c r="F27" s="47">
        <f t="shared" si="1"/>
        <v>0.27927732031145913</v>
      </c>
      <c r="G27" s="33">
        <f t="shared" si="2"/>
        <v>85007.06</v>
      </c>
      <c r="H27" s="33">
        <f t="shared" si="3"/>
        <v>331.16352236784843</v>
      </c>
      <c r="I27" s="37">
        <f t="shared" si="4"/>
        <v>0.21117855994778134</v>
      </c>
      <c r="J27" s="1"/>
      <c r="K27" s="1"/>
      <c r="L27" s="1"/>
    </row>
    <row r="28" spans="1:12" x14ac:dyDescent="0.25">
      <c r="A28" s="20" t="s">
        <v>31</v>
      </c>
      <c r="B28" s="7" t="s">
        <v>22</v>
      </c>
      <c r="C28" s="26">
        <f>SUM(C10:C27)</f>
        <v>30214979.930000003</v>
      </c>
      <c r="D28" s="34">
        <f>SUM(D10:D27)</f>
        <v>80.158395121875742</v>
      </c>
      <c r="E28" s="26">
        <f>SUM(E10:E27)</f>
        <v>31767185.468600012</v>
      </c>
      <c r="F28" s="34">
        <f>SUM(F10:F27)</f>
        <v>80.160403232849617</v>
      </c>
      <c r="G28" s="34">
        <f>E28-C28</f>
        <v>1552205.5386000089</v>
      </c>
      <c r="H28" s="34">
        <f>(E28-C28)/C28*100</f>
        <v>5.1372052610858994</v>
      </c>
      <c r="I28" s="38">
        <f>F28-D28</f>
        <v>2.0081109738754321E-3</v>
      </c>
      <c r="J28" s="1"/>
      <c r="K28" s="1"/>
      <c r="L28" s="1"/>
    </row>
    <row r="29" spans="1:12" x14ac:dyDescent="0.25">
      <c r="A29" s="21" t="s">
        <v>27</v>
      </c>
      <c r="B29" s="5" t="s">
        <v>23</v>
      </c>
      <c r="C29" s="24">
        <v>6970333.7490000026</v>
      </c>
      <c r="D29" s="47">
        <f t="shared" si="0"/>
        <v>18.491846364886449</v>
      </c>
      <c r="E29" s="24">
        <v>7252837.3830000041</v>
      </c>
      <c r="F29" s="47">
        <f t="shared" si="1"/>
        <v>18.301601499391126</v>
      </c>
      <c r="G29" s="33">
        <f t="shared" si="2"/>
        <v>282503.63400000148</v>
      </c>
      <c r="H29" s="33">
        <f t="shared" si="3"/>
        <v>4.0529427165597456</v>
      </c>
      <c r="I29" s="37">
        <f>F29-D29</f>
        <v>-0.19024486549532327</v>
      </c>
      <c r="J29" s="1"/>
      <c r="K29" s="1"/>
      <c r="L29" s="1"/>
    </row>
    <row r="30" spans="1:12" x14ac:dyDescent="0.25">
      <c r="A30" s="21" t="s">
        <v>24</v>
      </c>
      <c r="B30" s="6" t="s">
        <v>25</v>
      </c>
      <c r="C30" s="24">
        <v>23618.39</v>
      </c>
      <c r="D30" s="47">
        <f t="shared" si="0"/>
        <v>6.2658067029950804E-2</v>
      </c>
      <c r="E30" s="24">
        <v>10776.91</v>
      </c>
      <c r="F30" s="47">
        <f t="shared" si="1"/>
        <v>2.7194145104797684E-2</v>
      </c>
      <c r="G30" s="33">
        <f t="shared" si="2"/>
        <v>-12841.48</v>
      </c>
      <c r="H30" s="33">
        <f t="shared" si="3"/>
        <v>-54.370683183739452</v>
      </c>
      <c r="I30" s="37">
        <f t="shared" ref="I30:I32" si="5">F30-D30</f>
        <v>-3.5463921925153116E-2</v>
      </c>
      <c r="J30" s="1"/>
      <c r="K30" s="1"/>
      <c r="L30" s="1"/>
    </row>
    <row r="31" spans="1:12" x14ac:dyDescent="0.25">
      <c r="A31" s="21" t="s">
        <v>26</v>
      </c>
      <c r="B31" s="14" t="s">
        <v>28</v>
      </c>
      <c r="C31" s="24">
        <v>478558.55800000601</v>
      </c>
      <c r="D31" s="47">
        <f t="shared" si="0"/>
        <v>1.2695850227268233</v>
      </c>
      <c r="E31" s="24">
        <v>578992.24900000391</v>
      </c>
      <c r="F31" s="47">
        <f t="shared" si="1"/>
        <v>1.4610124083674503</v>
      </c>
      <c r="G31" s="33">
        <f t="shared" si="2"/>
        <v>100433.6909999979</v>
      </c>
      <c r="H31" s="33">
        <f t="shared" si="3"/>
        <v>20.986708798967218</v>
      </c>
      <c r="I31" s="37">
        <f t="shared" si="5"/>
        <v>0.191427385640627</v>
      </c>
      <c r="J31" s="1"/>
      <c r="K31" s="1"/>
      <c r="L31" s="1"/>
    </row>
    <row r="32" spans="1:12" x14ac:dyDescent="0.25">
      <c r="A32" s="19" t="s">
        <v>21</v>
      </c>
      <c r="B32" s="44" t="s">
        <v>36</v>
      </c>
      <c r="C32" s="24">
        <v>6602.2800000000007</v>
      </c>
      <c r="D32" s="47">
        <f t="shared" si="0"/>
        <v>1.751542348104607E-2</v>
      </c>
      <c r="E32" s="24">
        <v>19731.03</v>
      </c>
      <c r="F32" s="47">
        <f t="shared" si="1"/>
        <v>4.9788714287037399E-2</v>
      </c>
      <c r="G32" s="33">
        <f t="shared" si="2"/>
        <v>13128.749999999998</v>
      </c>
      <c r="H32" s="33">
        <f t="shared" si="3"/>
        <v>198.85176030098688</v>
      </c>
      <c r="I32" s="37">
        <f t="shared" si="5"/>
        <v>3.2273290805991325E-2</v>
      </c>
      <c r="J32" s="1"/>
      <c r="K32" s="1"/>
      <c r="L32" s="1"/>
    </row>
    <row r="33" spans="1:12" x14ac:dyDescent="0.25">
      <c r="A33" s="20" t="s">
        <v>19</v>
      </c>
      <c r="B33" s="7" t="s">
        <v>20</v>
      </c>
      <c r="C33" s="27">
        <f>SUM(C29:C32)</f>
        <v>7479112.9770000083</v>
      </c>
      <c r="D33" s="35">
        <f>SUM(D29:D32)</f>
        <v>19.841604878124269</v>
      </c>
      <c r="E33" s="27">
        <f>SUM(E29:E32)</f>
        <v>7862337.5720000081</v>
      </c>
      <c r="F33" s="35">
        <f>SUM(F29:F32)</f>
        <v>19.839596767150407</v>
      </c>
      <c r="G33" s="35">
        <f>E33-C33</f>
        <v>383224.59499999974</v>
      </c>
      <c r="H33" s="35">
        <f>(E33-C33)/C33*100</f>
        <v>5.1239310888671357</v>
      </c>
      <c r="I33" s="39">
        <f>F33-D33</f>
        <v>-2.0081109738612213E-3</v>
      </c>
      <c r="J33" s="1"/>
      <c r="K33" s="1"/>
      <c r="L33" s="1"/>
    </row>
    <row r="34" spans="1:12" ht="13.5" customHeight="1" x14ac:dyDescent="0.25">
      <c r="A34" s="15" t="s">
        <v>34</v>
      </c>
      <c r="B34" s="16" t="s">
        <v>35</v>
      </c>
      <c r="C34" s="29">
        <f>C28+C33</f>
        <v>37694092.907000013</v>
      </c>
      <c r="D34" s="30">
        <v>100.00000000000001</v>
      </c>
      <c r="E34" s="32">
        <f>E28+E33</f>
        <v>39629523.040600017</v>
      </c>
      <c r="F34" s="31">
        <f>F28+F33</f>
        <v>100.00000000000003</v>
      </c>
      <c r="G34" s="42">
        <f>G28+G33</f>
        <v>1935430.1336000087</v>
      </c>
      <c r="H34" s="42">
        <f>(E34-C34)/C34*100</f>
        <v>5.1345714522833985</v>
      </c>
      <c r="I34" s="42">
        <f>F34-D34</f>
        <v>0</v>
      </c>
      <c r="J34" s="1"/>
      <c r="K34" s="1"/>
      <c r="L34" s="1"/>
    </row>
    <row r="36" spans="1:12" x14ac:dyDescent="0.25">
      <c r="B36" s="57" t="s">
        <v>71</v>
      </c>
    </row>
  </sheetData>
  <mergeCells count="4">
    <mergeCell ref="A7:A9"/>
    <mergeCell ref="C7:I7"/>
    <mergeCell ref="G8:H8"/>
    <mergeCell ref="B7:B9"/>
  </mergeCells>
  <pageMargins left="0.39370078740157483" right="0.39370078740157483" top="0.74803149606299213" bottom="0.74803149606299213" header="0.31496062992125984" footer="0.31496062992125984"/>
  <pageSetup paperSize="9" scale="80" orientation="landscape" verticalDpi="0" r:id="rId1"/>
  <headerFooter>
    <oddHeader>&amp;L&amp;G&amp;C&amp;"+,Regular"&amp;10Statistika tržišta osiguranja&amp;R&amp;"+,Regular"&amp;10Mjesečno izvješće</oddHeader>
    <oddFooter>&amp;C&amp;"+,Regular"&amp;10U izvješće su uključeni podatci zaključno s 31.01.2018. godine.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7"/>
  <sheetViews>
    <sheetView showGridLines="0" showRuler="0" view="pageLayout" zoomScale="70" zoomScaleNormal="70" zoomScalePageLayoutView="70" workbookViewId="0">
      <selection activeCell="B34" sqref="B34"/>
    </sheetView>
  </sheetViews>
  <sheetFormatPr defaultRowHeight="15" x14ac:dyDescent="0.25"/>
  <cols>
    <col min="1" max="1" width="8.5703125" customWidth="1"/>
    <col min="2" max="2" width="53.140625" customWidth="1"/>
    <col min="3" max="3" width="15.28515625" customWidth="1"/>
    <col min="4" max="4" width="11.28515625" customWidth="1"/>
    <col min="5" max="5" width="15.42578125" customWidth="1"/>
    <col min="6" max="6" width="11.28515625" customWidth="1"/>
    <col min="7" max="7" width="16.140625" customWidth="1"/>
    <col min="8" max="8" width="14.7109375" customWidth="1"/>
    <col min="9" max="9" width="12" customWidth="1"/>
  </cols>
  <sheetData>
    <row r="3" spans="1:9" x14ac:dyDescent="0.25">
      <c r="C3" s="4" t="s">
        <v>57</v>
      </c>
      <c r="D3" s="4"/>
    </row>
    <row r="5" spans="1:9" s="1" customFormat="1" ht="15" customHeight="1" x14ac:dyDescent="0.2">
      <c r="C5" s="3"/>
      <c r="D5" s="2"/>
      <c r="E5" s="3"/>
      <c r="F5" s="3"/>
    </row>
    <row r="6" spans="1:9" s="1" customFormat="1" ht="15" customHeight="1" thickBot="1" x14ac:dyDescent="0.25">
      <c r="C6" s="3"/>
      <c r="D6" s="2"/>
      <c r="E6" s="3"/>
      <c r="F6" s="3"/>
    </row>
    <row r="7" spans="1:9" s="1" customFormat="1" ht="15" customHeight="1" x14ac:dyDescent="0.2">
      <c r="A7" s="60" t="s">
        <v>0</v>
      </c>
      <c r="B7" s="66" t="s">
        <v>29</v>
      </c>
      <c r="C7" s="63" t="s">
        <v>32</v>
      </c>
      <c r="D7" s="63"/>
      <c r="E7" s="63"/>
      <c r="F7" s="63"/>
      <c r="G7" s="63"/>
      <c r="H7" s="63"/>
      <c r="I7" s="64"/>
    </row>
    <row r="8" spans="1:9" s="1" customFormat="1" ht="31.5" customHeight="1" x14ac:dyDescent="0.2">
      <c r="A8" s="61"/>
      <c r="B8" s="67"/>
      <c r="C8" s="23" t="s">
        <v>32</v>
      </c>
      <c r="D8" s="23" t="s">
        <v>52</v>
      </c>
      <c r="E8" s="23" t="s">
        <v>32</v>
      </c>
      <c r="F8" s="23" t="s">
        <v>52</v>
      </c>
      <c r="G8" s="65" t="s">
        <v>33</v>
      </c>
      <c r="H8" s="65"/>
      <c r="I8" s="10" t="s">
        <v>63</v>
      </c>
    </row>
    <row r="9" spans="1:9" s="1" customFormat="1" ht="28.5" customHeight="1" thickBot="1" x14ac:dyDescent="0.25">
      <c r="A9" s="62"/>
      <c r="B9" s="68"/>
      <c r="C9" s="11" t="s">
        <v>30</v>
      </c>
      <c r="D9" s="11" t="s">
        <v>54</v>
      </c>
      <c r="E9" s="11" t="s">
        <v>53</v>
      </c>
      <c r="F9" s="11" t="s">
        <v>54</v>
      </c>
      <c r="G9" s="11" t="s">
        <v>61</v>
      </c>
      <c r="H9" s="11" t="s">
        <v>62</v>
      </c>
      <c r="I9" s="9" t="s">
        <v>54</v>
      </c>
    </row>
    <row r="10" spans="1:9" s="1" customFormat="1" ht="14.25" x14ac:dyDescent="0.2">
      <c r="A10" s="18" t="s">
        <v>1</v>
      </c>
      <c r="B10" s="12" t="s">
        <v>37</v>
      </c>
      <c r="C10" s="36">
        <v>4166833.0300000003</v>
      </c>
      <c r="D10" s="47">
        <f>C10/C$34*100</f>
        <v>11.341400823305872</v>
      </c>
      <c r="E10" s="25">
        <v>3856382.8906999948</v>
      </c>
      <c r="F10" s="47">
        <f>E10/E$34*100</f>
        <v>9.8676656117832753</v>
      </c>
      <c r="G10" s="33">
        <f>E10-C10</f>
        <v>-310450.13930000551</v>
      </c>
      <c r="H10" s="33">
        <f>IFERROR((E10-C10)/C10*100,"-")</f>
        <v>-7.450505865362345</v>
      </c>
      <c r="I10" s="48">
        <f>F10-D10</f>
        <v>-1.4737352115225963</v>
      </c>
    </row>
    <row r="11" spans="1:9" s="1" customFormat="1" ht="14.25" x14ac:dyDescent="0.2">
      <c r="A11" s="19" t="s">
        <v>2</v>
      </c>
      <c r="B11" s="12" t="s">
        <v>38</v>
      </c>
      <c r="C11" s="24">
        <v>576932.99999999988</v>
      </c>
      <c r="D11" s="47">
        <f t="shared" ref="D11:D32" si="0">C11/C$34*100</f>
        <v>1.5703121181201554</v>
      </c>
      <c r="E11" s="40">
        <v>619775.67000000004</v>
      </c>
      <c r="F11" s="47">
        <f t="shared" ref="F11:F32" si="1">E11/E$34*100</f>
        <v>1.5858744422467956</v>
      </c>
      <c r="G11" s="33">
        <f t="shared" ref="G11:G32" si="2">E11-C11</f>
        <v>42842.670000000158</v>
      </c>
      <c r="H11" s="33">
        <f t="shared" ref="H11:H32" si="3">IFERROR((E11-C11)/C11*100,"-")</f>
        <v>7.425935073916758</v>
      </c>
      <c r="I11" s="48">
        <f t="shared" ref="I11:I27" si="4">F11-D11</f>
        <v>1.556232412664027E-2</v>
      </c>
    </row>
    <row r="12" spans="1:9" s="1" customFormat="1" ht="15.75" customHeight="1" x14ac:dyDescent="0.2">
      <c r="A12" s="19" t="s">
        <v>3</v>
      </c>
      <c r="B12" s="12" t="s">
        <v>39</v>
      </c>
      <c r="C12" s="24">
        <v>3533816.62</v>
      </c>
      <c r="D12" s="47">
        <f t="shared" si="0"/>
        <v>9.6184393362841263</v>
      </c>
      <c r="E12" s="40">
        <v>3930879.1450000005</v>
      </c>
      <c r="F12" s="47">
        <f t="shared" si="1"/>
        <v>10.058285720729303</v>
      </c>
      <c r="G12" s="33">
        <f t="shared" si="2"/>
        <v>397062.52500000037</v>
      </c>
      <c r="H12" s="33">
        <f t="shared" si="3"/>
        <v>11.23608176929114</v>
      </c>
      <c r="I12" s="48">
        <f t="shared" si="4"/>
        <v>0.43984638444517721</v>
      </c>
    </row>
    <row r="13" spans="1:9" s="1" customFormat="1" ht="14.25" x14ac:dyDescent="0.2">
      <c r="A13" s="19" t="s">
        <v>4</v>
      </c>
      <c r="B13" s="12" t="s">
        <v>40</v>
      </c>
      <c r="C13" s="24">
        <v>0</v>
      </c>
      <c r="D13" s="47">
        <f t="shared" si="0"/>
        <v>0</v>
      </c>
      <c r="E13" s="24">
        <v>0</v>
      </c>
      <c r="F13" s="47">
        <f t="shared" si="1"/>
        <v>0</v>
      </c>
      <c r="G13" s="33">
        <f t="shared" si="2"/>
        <v>0</v>
      </c>
      <c r="H13" s="33" t="str">
        <f t="shared" si="3"/>
        <v>-</v>
      </c>
      <c r="I13" s="48">
        <f t="shared" si="4"/>
        <v>0</v>
      </c>
    </row>
    <row r="14" spans="1:9" s="1" customFormat="1" ht="17.25" customHeight="1" x14ac:dyDescent="0.2">
      <c r="A14" s="19" t="s">
        <v>5</v>
      </c>
      <c r="B14" s="12" t="s">
        <v>42</v>
      </c>
      <c r="C14" s="24">
        <v>0</v>
      </c>
      <c r="D14" s="47">
        <f t="shared" si="0"/>
        <v>0</v>
      </c>
      <c r="E14" s="24">
        <v>0</v>
      </c>
      <c r="F14" s="47">
        <f t="shared" si="1"/>
        <v>0</v>
      </c>
      <c r="G14" s="33">
        <f t="shared" si="2"/>
        <v>0</v>
      </c>
      <c r="H14" s="33" t="str">
        <f t="shared" si="3"/>
        <v>-</v>
      </c>
      <c r="I14" s="48">
        <f t="shared" si="4"/>
        <v>0</v>
      </c>
    </row>
    <row r="15" spans="1:9" s="1" customFormat="1" ht="14.25" x14ac:dyDescent="0.2">
      <c r="A15" s="19" t="s">
        <v>6</v>
      </c>
      <c r="B15" s="12" t="s">
        <v>43</v>
      </c>
      <c r="C15" s="24">
        <v>0</v>
      </c>
      <c r="D15" s="47">
        <f t="shared" si="0"/>
        <v>0</v>
      </c>
      <c r="E15" s="24">
        <v>0</v>
      </c>
      <c r="F15" s="47">
        <f t="shared" si="1"/>
        <v>0</v>
      </c>
      <c r="G15" s="33">
        <f t="shared" si="2"/>
        <v>0</v>
      </c>
      <c r="H15" s="33" t="str">
        <f t="shared" si="3"/>
        <v>-</v>
      </c>
      <c r="I15" s="48">
        <f t="shared" si="4"/>
        <v>0</v>
      </c>
    </row>
    <row r="16" spans="1:9" s="1" customFormat="1" ht="14.25" x14ac:dyDescent="0.2">
      <c r="A16" s="19" t="s">
        <v>7</v>
      </c>
      <c r="B16" s="12" t="s">
        <v>58</v>
      </c>
      <c r="C16" s="24">
        <v>787620.00999999989</v>
      </c>
      <c r="D16" s="47">
        <f t="shared" si="0"/>
        <v>2.1437658206012107</v>
      </c>
      <c r="E16" s="24">
        <v>900036.36</v>
      </c>
      <c r="F16" s="47">
        <f t="shared" si="1"/>
        <v>2.3030020852816571</v>
      </c>
      <c r="G16" s="33">
        <f t="shared" si="2"/>
        <v>112416.35000000009</v>
      </c>
      <c r="H16" s="33">
        <f t="shared" si="3"/>
        <v>14.27291696156883</v>
      </c>
      <c r="I16" s="48">
        <f t="shared" si="4"/>
        <v>0.15923626468044638</v>
      </c>
    </row>
    <row r="17" spans="1:9" s="1" customFormat="1" ht="14.25" x14ac:dyDescent="0.2">
      <c r="A17" s="19" t="s">
        <v>8</v>
      </c>
      <c r="B17" s="12" t="s">
        <v>44</v>
      </c>
      <c r="C17" s="24">
        <v>3750743.6300000004</v>
      </c>
      <c r="D17" s="47">
        <f t="shared" si="0"/>
        <v>10.208877242506464</v>
      </c>
      <c r="E17" s="24">
        <v>3347895.8200000003</v>
      </c>
      <c r="F17" s="47">
        <f t="shared" si="1"/>
        <v>8.5665550831365795</v>
      </c>
      <c r="G17" s="33">
        <f t="shared" si="2"/>
        <v>-402847.81000000006</v>
      </c>
      <c r="H17" s="33">
        <f t="shared" si="3"/>
        <v>-10.74047841547624</v>
      </c>
      <c r="I17" s="48">
        <f t="shared" si="4"/>
        <v>-1.6423221593698845</v>
      </c>
    </row>
    <row r="18" spans="1:9" s="1" customFormat="1" ht="14.25" x14ac:dyDescent="0.2">
      <c r="A18" s="19" t="s">
        <v>9</v>
      </c>
      <c r="B18" s="12" t="s">
        <v>45</v>
      </c>
      <c r="C18" s="24">
        <v>1602878.71</v>
      </c>
      <c r="D18" s="47">
        <f t="shared" si="0"/>
        <v>4.3627593883341786</v>
      </c>
      <c r="E18" s="24">
        <v>1150439.5900000001</v>
      </c>
      <c r="F18" s="47">
        <f t="shared" si="1"/>
        <v>2.9437308230087225</v>
      </c>
      <c r="G18" s="33">
        <f t="shared" si="2"/>
        <v>-452439.11999999988</v>
      </c>
      <c r="H18" s="33">
        <f t="shared" si="3"/>
        <v>-28.226659770158147</v>
      </c>
      <c r="I18" s="48">
        <f t="shared" si="4"/>
        <v>-1.4190285653254562</v>
      </c>
    </row>
    <row r="19" spans="1:9" s="1" customFormat="1" ht="14.25" x14ac:dyDescent="0.2">
      <c r="A19" s="19" t="s">
        <v>10</v>
      </c>
      <c r="B19" s="12" t="s">
        <v>47</v>
      </c>
      <c r="C19" s="24">
        <v>12409290.390000001</v>
      </c>
      <c r="D19" s="47">
        <f t="shared" si="0"/>
        <v>33.775948119953256</v>
      </c>
      <c r="E19" s="24">
        <v>14193827.230000015</v>
      </c>
      <c r="F19" s="47">
        <f t="shared" si="1"/>
        <v>36.318992389171477</v>
      </c>
      <c r="G19" s="33">
        <f t="shared" si="2"/>
        <v>1784536.8400000148</v>
      </c>
      <c r="H19" s="33">
        <f t="shared" si="3"/>
        <v>14.380651785198612</v>
      </c>
      <c r="I19" s="48">
        <f t="shared" si="4"/>
        <v>2.5430442692182211</v>
      </c>
    </row>
    <row r="20" spans="1:9" s="1" customFormat="1" ht="14.25" x14ac:dyDescent="0.2">
      <c r="A20" s="19" t="s">
        <v>11</v>
      </c>
      <c r="B20" s="12" t="s">
        <v>48</v>
      </c>
      <c r="C20" s="24">
        <v>0</v>
      </c>
      <c r="D20" s="47">
        <f t="shared" si="0"/>
        <v>0</v>
      </c>
      <c r="E20" s="24">
        <v>150</v>
      </c>
      <c r="F20" s="47">
        <f t="shared" si="1"/>
        <v>3.8381817462602134E-4</v>
      </c>
      <c r="G20" s="33">
        <f t="shared" si="2"/>
        <v>150</v>
      </c>
      <c r="H20" s="33" t="str">
        <f t="shared" si="3"/>
        <v>-</v>
      </c>
      <c r="I20" s="48">
        <f t="shared" si="4"/>
        <v>3.8381817462602134E-4</v>
      </c>
    </row>
    <row r="21" spans="1:9" s="1" customFormat="1" ht="14.25" x14ac:dyDescent="0.2">
      <c r="A21" s="19" t="s">
        <v>12</v>
      </c>
      <c r="B21" s="12" t="s">
        <v>49</v>
      </c>
      <c r="C21" s="24">
        <v>230</v>
      </c>
      <c r="D21" s="47">
        <f t="shared" si="0"/>
        <v>6.2602033020755588E-4</v>
      </c>
      <c r="E21" s="24">
        <v>175</v>
      </c>
      <c r="F21" s="47">
        <f t="shared" si="1"/>
        <v>4.4778787039702485E-4</v>
      </c>
      <c r="G21" s="33">
        <f t="shared" si="2"/>
        <v>-55</v>
      </c>
      <c r="H21" s="33">
        <f t="shared" si="3"/>
        <v>-23.913043478260871</v>
      </c>
      <c r="I21" s="48">
        <f t="shared" si="4"/>
        <v>-1.7823245981053102E-4</v>
      </c>
    </row>
    <row r="22" spans="1:9" s="1" customFormat="1" ht="14.25" x14ac:dyDescent="0.2">
      <c r="A22" s="19" t="s">
        <v>13</v>
      </c>
      <c r="B22" s="12" t="s">
        <v>50</v>
      </c>
      <c r="C22" s="24">
        <v>776240.70000000007</v>
      </c>
      <c r="D22" s="47">
        <f t="shared" si="0"/>
        <v>2.1127933014545408</v>
      </c>
      <c r="E22" s="24">
        <v>994913.84</v>
      </c>
      <c r="F22" s="47">
        <f t="shared" si="1"/>
        <v>2.545773426526436</v>
      </c>
      <c r="G22" s="33">
        <f t="shared" si="2"/>
        <v>218673.1399999999</v>
      </c>
      <c r="H22" s="33">
        <f t="shared" si="3"/>
        <v>28.17079032315619</v>
      </c>
      <c r="I22" s="48">
        <f t="shared" si="4"/>
        <v>0.43298012507189521</v>
      </c>
    </row>
    <row r="23" spans="1:9" s="1" customFormat="1" ht="14.25" x14ac:dyDescent="0.2">
      <c r="A23" s="19" t="s">
        <v>14</v>
      </c>
      <c r="B23" s="12" t="s">
        <v>46</v>
      </c>
      <c r="C23" s="24">
        <v>457408.25</v>
      </c>
      <c r="D23" s="47">
        <f t="shared" si="0"/>
        <v>1.2449863639333056</v>
      </c>
      <c r="E23" s="24">
        <v>830360.86</v>
      </c>
      <c r="F23" s="47">
        <f t="shared" si="1"/>
        <v>2.1247172637739546</v>
      </c>
      <c r="G23" s="33">
        <f t="shared" si="2"/>
        <v>372952.61</v>
      </c>
      <c r="H23" s="33">
        <f t="shared" si="3"/>
        <v>81.536047939668777</v>
      </c>
      <c r="I23" s="48">
        <f t="shared" si="4"/>
        <v>0.87973089984064901</v>
      </c>
    </row>
    <row r="24" spans="1:9" s="1" customFormat="1" ht="14.25" x14ac:dyDescent="0.2">
      <c r="A24" s="19" t="s">
        <v>15</v>
      </c>
      <c r="B24" s="12" t="s">
        <v>59</v>
      </c>
      <c r="C24" s="24">
        <v>83387.5</v>
      </c>
      <c r="D24" s="47">
        <f t="shared" si="0"/>
        <v>0.22696639254427201</v>
      </c>
      <c r="E24" s="24">
        <v>103443.96</v>
      </c>
      <c r="F24" s="47">
        <f t="shared" si="1"/>
        <v>0.26469114602191446</v>
      </c>
      <c r="G24" s="33">
        <f t="shared" si="2"/>
        <v>20056.460000000006</v>
      </c>
      <c r="H24" s="33">
        <f t="shared" si="3"/>
        <v>24.052118123219916</v>
      </c>
      <c r="I24" s="48">
        <f t="shared" si="4"/>
        <v>3.7724753477642453E-2</v>
      </c>
    </row>
    <row r="25" spans="1:9" s="1" customFormat="1" ht="14.25" x14ac:dyDescent="0.2">
      <c r="A25" s="19" t="s">
        <v>16</v>
      </c>
      <c r="B25" s="12" t="s">
        <v>60</v>
      </c>
      <c r="C25" s="24">
        <v>296244.86</v>
      </c>
      <c r="D25" s="47">
        <f t="shared" si="0"/>
        <v>0.80632741338909197</v>
      </c>
      <c r="E25" s="24">
        <v>203320.14</v>
      </c>
      <c r="F25" s="47">
        <f t="shared" si="1"/>
        <v>0.5202530999967141</v>
      </c>
      <c r="G25" s="33">
        <f t="shared" si="2"/>
        <v>-92924.719999999972</v>
      </c>
      <c r="H25" s="33">
        <f t="shared" si="3"/>
        <v>-31.36753832623458</v>
      </c>
      <c r="I25" s="48">
        <f t="shared" si="4"/>
        <v>-0.28607431339237788</v>
      </c>
    </row>
    <row r="26" spans="1:9" s="1" customFormat="1" ht="14.25" x14ac:dyDescent="0.2">
      <c r="A26" s="19" t="s">
        <v>17</v>
      </c>
      <c r="B26" s="12" t="s">
        <v>51</v>
      </c>
      <c r="C26" s="24">
        <v>88</v>
      </c>
      <c r="D26" s="47">
        <f t="shared" si="0"/>
        <v>2.3952082199245615E-4</v>
      </c>
      <c r="E26" s="24">
        <v>68</v>
      </c>
      <c r="F26" s="47">
        <f t="shared" si="1"/>
        <v>1.7399757249712965E-4</v>
      </c>
      <c r="G26" s="33">
        <f t="shared" si="2"/>
        <v>-20</v>
      </c>
      <c r="H26" s="33">
        <f t="shared" si="3"/>
        <v>-22.727272727272727</v>
      </c>
      <c r="I26" s="48">
        <f t="shared" si="4"/>
        <v>-6.5523249495326501E-5</v>
      </c>
    </row>
    <row r="27" spans="1:9" s="1" customFormat="1" ht="14.25" x14ac:dyDescent="0.2">
      <c r="A27" s="19" t="s">
        <v>18</v>
      </c>
      <c r="B27" s="12" t="s">
        <v>41</v>
      </c>
      <c r="C27" s="24">
        <v>29479.210000000003</v>
      </c>
      <c r="D27" s="47">
        <f t="shared" si="0"/>
        <v>8.0237325123729927E-2</v>
      </c>
      <c r="E27" s="24">
        <v>116076.24</v>
      </c>
      <c r="F27" s="47">
        <f t="shared" si="1"/>
        <v>0.29701447036167972</v>
      </c>
      <c r="G27" s="33">
        <f t="shared" si="2"/>
        <v>86597.03</v>
      </c>
      <c r="H27" s="33">
        <f t="shared" si="3"/>
        <v>293.75627772928783</v>
      </c>
      <c r="I27" s="48">
        <f t="shared" si="4"/>
        <v>0.21677714523794978</v>
      </c>
    </row>
    <row r="28" spans="1:9" s="1" customFormat="1" ht="14.25" x14ac:dyDescent="0.2">
      <c r="A28" s="20" t="s">
        <v>31</v>
      </c>
      <c r="B28" s="7" t="s">
        <v>22</v>
      </c>
      <c r="C28" s="26">
        <f>SUM(C10:C27)</f>
        <v>28471193.91</v>
      </c>
      <c r="D28" s="34">
        <f>SUM(D10:D27)</f>
        <v>77.493679186702394</v>
      </c>
      <c r="E28" s="26">
        <f>SUM(E10:E27)</f>
        <v>30247744.745700009</v>
      </c>
      <c r="F28" s="34">
        <f>SUM(F10:F27)</f>
        <v>77.397561165656029</v>
      </c>
      <c r="G28" s="34">
        <f>E28-C28</f>
        <v>1776550.835700009</v>
      </c>
      <c r="H28" s="34">
        <f>(E28-C28)/C28*100</f>
        <v>6.2398185384000602</v>
      </c>
      <c r="I28" s="49">
        <f>F28-D28</f>
        <v>-9.6118021046365243E-2</v>
      </c>
    </row>
    <row r="29" spans="1:9" s="1" customFormat="1" ht="14.25" x14ac:dyDescent="0.2">
      <c r="A29" s="21" t="s">
        <v>27</v>
      </c>
      <c r="B29" s="5" t="s">
        <v>23</v>
      </c>
      <c r="C29" s="24">
        <v>7693675.5910000019</v>
      </c>
      <c r="D29" s="47">
        <f t="shared" si="0"/>
        <v>20.940857973859277</v>
      </c>
      <c r="E29" s="24">
        <v>8138826.7820000043</v>
      </c>
      <c r="F29" s="47">
        <f t="shared" si="1"/>
        <v>20.825530927097443</v>
      </c>
      <c r="G29" s="33">
        <f t="shared" si="2"/>
        <v>445151.19100000244</v>
      </c>
      <c r="H29" s="33">
        <f t="shared" si="3"/>
        <v>5.7859365882379628</v>
      </c>
      <c r="I29" s="48">
        <f>F29-D29</f>
        <v>-0.11532704676183414</v>
      </c>
    </row>
    <row r="30" spans="1:9" s="1" customFormat="1" ht="14.25" x14ac:dyDescent="0.2">
      <c r="A30" s="21" t="s">
        <v>24</v>
      </c>
      <c r="B30" s="6" t="s">
        <v>25</v>
      </c>
      <c r="C30" s="24">
        <v>22949.22</v>
      </c>
      <c r="D30" s="47">
        <f t="shared" si="0"/>
        <v>6.2463818619155856E-2</v>
      </c>
      <c r="E30" s="24">
        <v>9758.11</v>
      </c>
      <c r="F30" s="47">
        <f t="shared" si="1"/>
        <v>2.4968933119999499E-2</v>
      </c>
      <c r="G30" s="33">
        <f t="shared" si="2"/>
        <v>-13191.11</v>
      </c>
      <c r="H30" s="33">
        <f t="shared" si="3"/>
        <v>-57.479557039411368</v>
      </c>
      <c r="I30" s="48">
        <f t="shared" ref="I30:I32" si="5">F30-D30</f>
        <v>-3.7494885499156361E-2</v>
      </c>
    </row>
    <row r="31" spans="1:9" s="1" customFormat="1" ht="19.5" customHeight="1" x14ac:dyDescent="0.2">
      <c r="A31" s="21" t="s">
        <v>26</v>
      </c>
      <c r="B31" s="14" t="s">
        <v>28</v>
      </c>
      <c r="C31" s="24">
        <v>552202.15400000731</v>
      </c>
      <c r="D31" s="47">
        <f t="shared" si="0"/>
        <v>1.5029990208191659</v>
      </c>
      <c r="E31" s="24">
        <v>684675.35800000571</v>
      </c>
      <c r="F31" s="47">
        <f t="shared" si="1"/>
        <v>1.7519389741265323</v>
      </c>
      <c r="G31" s="33">
        <f t="shared" si="2"/>
        <v>132473.2039999984</v>
      </c>
      <c r="H31" s="33">
        <f t="shared" si="3"/>
        <v>23.989983204592253</v>
      </c>
      <c r="I31" s="48">
        <f t="shared" si="5"/>
        <v>0.2489399533073664</v>
      </c>
    </row>
    <row r="32" spans="1:9" s="1" customFormat="1" ht="14.25" x14ac:dyDescent="0.2">
      <c r="A32" s="19" t="s">
        <v>21</v>
      </c>
      <c r="B32" s="44" t="s">
        <v>36</v>
      </c>
      <c r="C32" s="24">
        <v>0</v>
      </c>
      <c r="D32" s="47">
        <f t="shared" si="0"/>
        <v>0</v>
      </c>
      <c r="E32" s="24">
        <v>0</v>
      </c>
      <c r="F32" s="47">
        <f t="shared" si="1"/>
        <v>0</v>
      </c>
      <c r="G32" s="33">
        <f t="shared" si="2"/>
        <v>0</v>
      </c>
      <c r="H32" s="33" t="str">
        <f t="shared" si="3"/>
        <v>-</v>
      </c>
      <c r="I32" s="48">
        <f t="shared" si="5"/>
        <v>0</v>
      </c>
    </row>
    <row r="33" spans="1:9" s="1" customFormat="1" ht="14.25" x14ac:dyDescent="0.2">
      <c r="A33" s="20" t="s">
        <v>19</v>
      </c>
      <c r="B33" s="7" t="s">
        <v>20</v>
      </c>
      <c r="C33" s="27">
        <f>SUM(C29:C32)</f>
        <v>8268826.9650000092</v>
      </c>
      <c r="D33" s="35">
        <f>SUM(D29:D32)</f>
        <v>22.506320813297599</v>
      </c>
      <c r="E33" s="27">
        <f>SUM(E29:E32)</f>
        <v>8833260.2500000112</v>
      </c>
      <c r="F33" s="35">
        <f>SUM(F29:F32)</f>
        <v>22.602438834343975</v>
      </c>
      <c r="G33" s="35">
        <f>E33-C33</f>
        <v>564433.28500000201</v>
      </c>
      <c r="H33" s="35">
        <f>(E33-C33)/C33*100</f>
        <v>6.8260381719089631</v>
      </c>
      <c r="I33" s="50">
        <f>F33-D33</f>
        <v>9.6118021046375901E-2</v>
      </c>
    </row>
    <row r="34" spans="1:9" s="1" customFormat="1" ht="14.25" x14ac:dyDescent="0.2">
      <c r="A34" s="15" t="s">
        <v>34</v>
      </c>
      <c r="B34" s="16" t="s">
        <v>35</v>
      </c>
      <c r="C34" s="29">
        <f>C28+C33</f>
        <v>36740020.875000007</v>
      </c>
      <c r="D34" s="30">
        <v>100.00000000000001</v>
      </c>
      <c r="E34" s="32">
        <f>E28+E33</f>
        <v>39081004.995700017</v>
      </c>
      <c r="F34" s="31">
        <f>F28+F33</f>
        <v>100</v>
      </c>
      <c r="G34" s="42">
        <f>E34-C34</f>
        <v>2340984.1207000092</v>
      </c>
      <c r="H34" s="42">
        <f>(E34-C34)/C34*100</f>
        <v>6.3717550097881066</v>
      </c>
      <c r="I34" s="59">
        <f>F34-D34</f>
        <v>0</v>
      </c>
    </row>
    <row r="37" spans="1:9" x14ac:dyDescent="0.25">
      <c r="B37" s="57" t="s">
        <v>70</v>
      </c>
    </row>
  </sheetData>
  <mergeCells count="4">
    <mergeCell ref="C7:I7"/>
    <mergeCell ref="G8:H8"/>
    <mergeCell ref="A7:A9"/>
    <mergeCell ref="B7:B9"/>
  </mergeCells>
  <pageMargins left="0.39370078740157483" right="0.39370078740157483" top="0.78740157480314965" bottom="0.78740157480314965" header="0.31496062992125984" footer="0.31496062992125984"/>
  <pageSetup paperSize="9" scale="80" orientation="landscape" horizontalDpi="4294967293" verticalDpi="0" r:id="rId1"/>
  <headerFooter>
    <oddHeader>&amp;L&amp;G&amp;C&amp;"+,Regular"&amp;10Statistika tržišta osiguranja&amp;R&amp;"+,Regular"&amp;10Mjesečno izvješće</oddHeader>
    <oddFooter>&amp;C&amp;"+,Regular"&amp;10U izvješće su uključeni podatci zaključno s 31.01.2018. godine.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8"/>
  <sheetViews>
    <sheetView showGridLines="0" showRuler="0" view="pageLayout" zoomScale="70" zoomScaleNormal="70" zoomScalePageLayoutView="70" workbookViewId="0">
      <selection activeCell="B34" sqref="B34"/>
    </sheetView>
  </sheetViews>
  <sheetFormatPr defaultRowHeight="15" x14ac:dyDescent="0.25"/>
  <cols>
    <col min="1" max="1" width="8.7109375" customWidth="1"/>
    <col min="2" max="2" width="52.140625" customWidth="1"/>
    <col min="3" max="3" width="15.7109375" customWidth="1"/>
    <col min="4" max="4" width="11.28515625" customWidth="1"/>
    <col min="5" max="5" width="15.28515625" customWidth="1"/>
    <col min="6" max="6" width="11.28515625" customWidth="1"/>
    <col min="7" max="7" width="14" customWidth="1"/>
    <col min="8" max="8" width="15.5703125" customWidth="1"/>
    <col min="9" max="9" width="14.42578125" customWidth="1"/>
  </cols>
  <sheetData>
    <row r="3" spans="1:9" x14ac:dyDescent="0.25">
      <c r="D3" s="4" t="s">
        <v>66</v>
      </c>
    </row>
    <row r="5" spans="1:9" s="1" customFormat="1" ht="15" customHeight="1" x14ac:dyDescent="0.2">
      <c r="C5" s="3"/>
      <c r="D5" s="2"/>
      <c r="E5" s="3"/>
      <c r="F5" s="3"/>
    </row>
    <row r="6" spans="1:9" s="1" customFormat="1" ht="15" customHeight="1" thickBot="1" x14ac:dyDescent="0.25">
      <c r="C6" s="3"/>
      <c r="D6" s="2"/>
      <c r="E6" s="3"/>
      <c r="F6" s="3"/>
    </row>
    <row r="7" spans="1:9" s="1" customFormat="1" ht="15" customHeight="1" x14ac:dyDescent="0.2">
      <c r="A7" s="60" t="s">
        <v>0</v>
      </c>
      <c r="B7" s="66" t="s">
        <v>29</v>
      </c>
      <c r="C7" s="63" t="s">
        <v>32</v>
      </c>
      <c r="D7" s="63"/>
      <c r="E7" s="63"/>
      <c r="F7" s="63"/>
      <c r="G7" s="63"/>
      <c r="H7" s="63"/>
      <c r="I7" s="64"/>
    </row>
    <row r="8" spans="1:9" s="1" customFormat="1" ht="27.75" customHeight="1" x14ac:dyDescent="0.2">
      <c r="A8" s="61"/>
      <c r="B8" s="67"/>
      <c r="C8" s="13" t="s">
        <v>32</v>
      </c>
      <c r="D8" s="13" t="s">
        <v>52</v>
      </c>
      <c r="E8" s="13" t="s">
        <v>32</v>
      </c>
      <c r="F8" s="13" t="s">
        <v>52</v>
      </c>
      <c r="G8" s="65" t="s">
        <v>33</v>
      </c>
      <c r="H8" s="65"/>
      <c r="I8" s="10" t="s">
        <v>63</v>
      </c>
    </row>
    <row r="9" spans="1:9" s="1" customFormat="1" ht="30.75" customHeight="1" thickBot="1" x14ac:dyDescent="0.25">
      <c r="A9" s="62"/>
      <c r="B9" s="68"/>
      <c r="C9" s="11" t="s">
        <v>30</v>
      </c>
      <c r="D9" s="11" t="s">
        <v>54</v>
      </c>
      <c r="E9" s="11" t="s">
        <v>53</v>
      </c>
      <c r="F9" s="11" t="s">
        <v>54</v>
      </c>
      <c r="G9" s="11" t="s">
        <v>67</v>
      </c>
      <c r="H9" s="11" t="s">
        <v>62</v>
      </c>
      <c r="I9" s="9" t="s">
        <v>54</v>
      </c>
    </row>
    <row r="10" spans="1:9" s="1" customFormat="1" ht="14.25" x14ac:dyDescent="0.2">
      <c r="A10" s="18" t="s">
        <v>1</v>
      </c>
      <c r="B10" s="12" t="s">
        <v>37</v>
      </c>
      <c r="C10" s="36">
        <v>1096045.4400000002</v>
      </c>
      <c r="D10" s="47">
        <f t="shared" ref="D10:D27" si="0">C10/C$34*100</f>
        <v>7.9715225161616203</v>
      </c>
      <c r="E10" s="25">
        <v>1260708.3971000002</v>
      </c>
      <c r="F10" s="46">
        <f t="shared" ref="F10:F27" si="1">E10/E$34*100</f>
        <v>8.0989659774345615</v>
      </c>
      <c r="G10" s="33">
        <f>E10-C10</f>
        <v>164662.9571</v>
      </c>
      <c r="H10" s="33">
        <f>IFERROR((E10-C10)/C10*100,"-")</f>
        <v>15.023369569422229</v>
      </c>
      <c r="I10" s="37">
        <f>F10-D10</f>
        <v>0.12744346127294115</v>
      </c>
    </row>
    <row r="11" spans="1:9" s="1" customFormat="1" ht="14.25" x14ac:dyDescent="0.2">
      <c r="A11" s="19" t="s">
        <v>2</v>
      </c>
      <c r="B11" s="12" t="s">
        <v>38</v>
      </c>
      <c r="C11" s="51">
        <v>101540.38999999998</v>
      </c>
      <c r="D11" s="46">
        <f t="shared" si="0"/>
        <v>0.73850177706576847</v>
      </c>
      <c r="E11" s="52">
        <v>161894.13</v>
      </c>
      <c r="F11" s="46">
        <f t="shared" si="1"/>
        <v>1.0400303938900191</v>
      </c>
      <c r="G11" s="33">
        <f t="shared" ref="G11:G27" si="2">E11-C11</f>
        <v>60353.74000000002</v>
      </c>
      <c r="H11" s="33">
        <f t="shared" ref="H11:H27" si="3">IFERROR((E11-C11)/C11*100,"-")</f>
        <v>59.438160519178652</v>
      </c>
      <c r="I11" s="37">
        <f t="shared" ref="I11:I33" si="4">F11-D11</f>
        <v>0.30152861682425058</v>
      </c>
    </row>
    <row r="12" spans="1:9" s="1" customFormat="1" ht="15.75" customHeight="1" x14ac:dyDescent="0.2">
      <c r="A12" s="19" t="s">
        <v>3</v>
      </c>
      <c r="B12" s="12" t="s">
        <v>39</v>
      </c>
      <c r="C12" s="51">
        <v>1029799.29</v>
      </c>
      <c r="D12" s="46">
        <f t="shared" si="0"/>
        <v>7.4897152323924177</v>
      </c>
      <c r="E12" s="52">
        <v>1263403.2200000002</v>
      </c>
      <c r="F12" s="46">
        <f t="shared" si="1"/>
        <v>8.1162778943159868</v>
      </c>
      <c r="G12" s="33">
        <f t="shared" si="2"/>
        <v>233603.93000000017</v>
      </c>
      <c r="H12" s="33">
        <f t="shared" si="3"/>
        <v>22.684413581213498</v>
      </c>
      <c r="I12" s="37">
        <f t="shared" si="4"/>
        <v>0.62656266192356913</v>
      </c>
    </row>
    <row r="13" spans="1:9" s="1" customFormat="1" ht="14.25" x14ac:dyDescent="0.2">
      <c r="A13" s="19" t="s">
        <v>4</v>
      </c>
      <c r="B13" s="12" t="s">
        <v>40</v>
      </c>
      <c r="C13" s="51">
        <v>0</v>
      </c>
      <c r="D13" s="46">
        <f t="shared" si="0"/>
        <v>0</v>
      </c>
      <c r="E13" s="51">
        <v>0</v>
      </c>
      <c r="F13" s="46">
        <f t="shared" si="1"/>
        <v>0</v>
      </c>
      <c r="G13" s="33">
        <f t="shared" si="2"/>
        <v>0</v>
      </c>
      <c r="H13" s="33" t="str">
        <f t="shared" si="3"/>
        <v>-</v>
      </c>
      <c r="I13" s="37">
        <f t="shared" si="4"/>
        <v>0</v>
      </c>
    </row>
    <row r="14" spans="1:9" s="1" customFormat="1" ht="17.25" customHeight="1" x14ac:dyDescent="0.2">
      <c r="A14" s="19" t="s">
        <v>5</v>
      </c>
      <c r="B14" s="12" t="s">
        <v>42</v>
      </c>
      <c r="C14" s="51">
        <v>0</v>
      </c>
      <c r="D14" s="46">
        <f t="shared" si="0"/>
        <v>0</v>
      </c>
      <c r="E14" s="51">
        <v>0</v>
      </c>
      <c r="F14" s="46">
        <f t="shared" si="1"/>
        <v>0</v>
      </c>
      <c r="G14" s="33">
        <f t="shared" si="2"/>
        <v>0</v>
      </c>
      <c r="H14" s="33" t="str">
        <f t="shared" si="3"/>
        <v>-</v>
      </c>
      <c r="I14" s="37">
        <f t="shared" si="4"/>
        <v>0</v>
      </c>
    </row>
    <row r="15" spans="1:9" s="1" customFormat="1" ht="14.25" x14ac:dyDescent="0.2">
      <c r="A15" s="19" t="s">
        <v>6</v>
      </c>
      <c r="B15" s="12" t="s">
        <v>43</v>
      </c>
      <c r="C15" s="51">
        <v>0</v>
      </c>
      <c r="D15" s="46">
        <f t="shared" si="0"/>
        <v>0</v>
      </c>
      <c r="E15" s="51">
        <v>0</v>
      </c>
      <c r="F15" s="46">
        <f t="shared" si="1"/>
        <v>0</v>
      </c>
      <c r="G15" s="33">
        <f t="shared" si="2"/>
        <v>0</v>
      </c>
      <c r="H15" s="33" t="str">
        <f t="shared" si="3"/>
        <v>-</v>
      </c>
      <c r="I15" s="37">
        <f t="shared" si="4"/>
        <v>0</v>
      </c>
    </row>
    <row r="16" spans="1:9" s="1" customFormat="1" ht="14.25" x14ac:dyDescent="0.2">
      <c r="A16" s="19" t="s">
        <v>7</v>
      </c>
      <c r="B16" s="12" t="s">
        <v>58</v>
      </c>
      <c r="C16" s="51">
        <v>185355.28</v>
      </c>
      <c r="D16" s="46">
        <f t="shared" si="0"/>
        <v>1.34808625088522</v>
      </c>
      <c r="E16" s="51">
        <v>205718.54200000002</v>
      </c>
      <c r="F16" s="46">
        <f t="shared" si="1"/>
        <v>1.3215645080321348</v>
      </c>
      <c r="G16" s="33">
        <f t="shared" si="2"/>
        <v>20363.262000000017</v>
      </c>
      <c r="H16" s="33">
        <f t="shared" si="3"/>
        <v>10.986070642282225</v>
      </c>
      <c r="I16" s="37">
        <f t="shared" si="4"/>
        <v>-2.6521742853085284E-2</v>
      </c>
    </row>
    <row r="17" spans="1:14" s="1" customFormat="1" ht="14.25" x14ac:dyDescent="0.2">
      <c r="A17" s="19" t="s">
        <v>8</v>
      </c>
      <c r="B17" s="12" t="s">
        <v>44</v>
      </c>
      <c r="C17" s="51">
        <v>1060661.4800000002</v>
      </c>
      <c r="D17" s="46">
        <f t="shared" si="0"/>
        <v>7.7141754906122406</v>
      </c>
      <c r="E17" s="51">
        <v>1071402.5299999998</v>
      </c>
      <c r="F17" s="46">
        <f t="shared" si="1"/>
        <v>6.8828387742697217</v>
      </c>
      <c r="G17" s="33">
        <f t="shared" si="2"/>
        <v>10741.049999999581</v>
      </c>
      <c r="H17" s="33">
        <f t="shared" si="3"/>
        <v>1.0126746565737053</v>
      </c>
      <c r="I17" s="37">
        <f t="shared" si="4"/>
        <v>-0.83133671634251893</v>
      </c>
    </row>
    <row r="18" spans="1:14" s="1" customFormat="1" ht="14.25" x14ac:dyDescent="0.2">
      <c r="A18" s="19" t="s">
        <v>9</v>
      </c>
      <c r="B18" s="12" t="s">
        <v>45</v>
      </c>
      <c r="C18" s="51">
        <v>1090882.1500000001</v>
      </c>
      <c r="D18" s="46">
        <f t="shared" si="0"/>
        <v>7.9339699832187609</v>
      </c>
      <c r="E18" s="51">
        <v>1003762.67</v>
      </c>
      <c r="F18" s="46">
        <f t="shared" si="1"/>
        <v>6.4483109119039543</v>
      </c>
      <c r="G18" s="33">
        <f t="shared" si="2"/>
        <v>-87119.480000000098</v>
      </c>
      <c r="H18" s="33">
        <f t="shared" si="3"/>
        <v>-7.9861495579517996</v>
      </c>
      <c r="I18" s="37">
        <f t="shared" si="4"/>
        <v>-1.4856590713148066</v>
      </c>
    </row>
    <row r="19" spans="1:14" s="1" customFormat="1" ht="14.25" x14ac:dyDescent="0.2">
      <c r="A19" s="19" t="s">
        <v>10</v>
      </c>
      <c r="B19" s="12" t="s">
        <v>47</v>
      </c>
      <c r="C19" s="51">
        <v>6948034.8400000008</v>
      </c>
      <c r="D19" s="46">
        <f t="shared" si="0"/>
        <v>50.532956161138173</v>
      </c>
      <c r="E19" s="51">
        <v>7744825.5290000001</v>
      </c>
      <c r="F19" s="46">
        <f t="shared" si="1"/>
        <v>49.753835704452939</v>
      </c>
      <c r="G19" s="33">
        <f t="shared" si="2"/>
        <v>796790.68899999931</v>
      </c>
      <c r="H19" s="33">
        <f t="shared" si="3"/>
        <v>11.467856845116211</v>
      </c>
      <c r="I19" s="37">
        <f t="shared" si="4"/>
        <v>-0.77912045668523433</v>
      </c>
    </row>
    <row r="20" spans="1:14" s="1" customFormat="1" ht="14.25" x14ac:dyDescent="0.2">
      <c r="A20" s="19" t="s">
        <v>11</v>
      </c>
      <c r="B20" s="12" t="s">
        <v>48</v>
      </c>
      <c r="C20" s="51">
        <v>1395.1</v>
      </c>
      <c r="D20" s="46">
        <f t="shared" si="0"/>
        <v>1.0146541973932281E-2</v>
      </c>
      <c r="E20" s="51">
        <v>1452.75</v>
      </c>
      <c r="F20" s="46">
        <f t="shared" si="1"/>
        <v>9.3326679276371869E-3</v>
      </c>
      <c r="G20" s="33">
        <f t="shared" si="2"/>
        <v>57.650000000000091</v>
      </c>
      <c r="H20" s="33">
        <f t="shared" si="3"/>
        <v>4.1323202637803806</v>
      </c>
      <c r="I20" s="37">
        <f t="shared" si="4"/>
        <v>-8.1387404629509365E-4</v>
      </c>
    </row>
    <row r="21" spans="1:14" s="1" customFormat="1" ht="14.25" x14ac:dyDescent="0.2">
      <c r="A21" s="19" t="s">
        <v>12</v>
      </c>
      <c r="B21" s="12" t="s">
        <v>49</v>
      </c>
      <c r="C21" s="51">
        <v>0</v>
      </c>
      <c r="D21" s="46">
        <f t="shared" si="0"/>
        <v>0</v>
      </c>
      <c r="E21" s="51">
        <v>0</v>
      </c>
      <c r="F21" s="46">
        <f t="shared" si="1"/>
        <v>0</v>
      </c>
      <c r="G21" s="33">
        <f t="shared" si="2"/>
        <v>0</v>
      </c>
      <c r="H21" s="33" t="str">
        <f t="shared" si="3"/>
        <v>-</v>
      </c>
      <c r="I21" s="37">
        <f t="shared" si="4"/>
        <v>0</v>
      </c>
    </row>
    <row r="22" spans="1:14" s="1" customFormat="1" ht="19.5" customHeight="1" x14ac:dyDescent="0.2">
      <c r="A22" s="19" t="s">
        <v>13</v>
      </c>
      <c r="B22" s="12" t="s">
        <v>50</v>
      </c>
      <c r="C22" s="51">
        <v>137157.04999999999</v>
      </c>
      <c r="D22" s="46">
        <f t="shared" si="0"/>
        <v>0.99754122632480013</v>
      </c>
      <c r="E22" s="51">
        <v>215453.21000000002</v>
      </c>
      <c r="F22" s="46">
        <f t="shared" si="1"/>
        <v>1.3841013683520769</v>
      </c>
      <c r="G22" s="33">
        <f t="shared" si="2"/>
        <v>78296.160000000033</v>
      </c>
      <c r="H22" s="33">
        <f t="shared" si="3"/>
        <v>57.08504229275858</v>
      </c>
      <c r="I22" s="37">
        <f t="shared" si="4"/>
        <v>0.38656014202727673</v>
      </c>
    </row>
    <row r="23" spans="1:14" s="1" customFormat="1" ht="14.25" x14ac:dyDescent="0.2">
      <c r="A23" s="19" t="s">
        <v>14</v>
      </c>
      <c r="B23" s="12" t="s">
        <v>46</v>
      </c>
      <c r="C23" s="51">
        <v>0</v>
      </c>
      <c r="D23" s="46">
        <f t="shared" si="0"/>
        <v>0</v>
      </c>
      <c r="E23" s="51">
        <v>22504.75</v>
      </c>
      <c r="F23" s="46">
        <f t="shared" si="1"/>
        <v>0.14457364208879228</v>
      </c>
      <c r="G23" s="33">
        <f t="shared" si="2"/>
        <v>22504.75</v>
      </c>
      <c r="H23" s="33" t="str">
        <f t="shared" si="3"/>
        <v>-</v>
      </c>
      <c r="I23" s="37">
        <f t="shared" si="4"/>
        <v>0.14457364208879228</v>
      </c>
    </row>
    <row r="24" spans="1:14" s="1" customFormat="1" ht="14.25" x14ac:dyDescent="0.2">
      <c r="A24" s="19" t="s">
        <v>15</v>
      </c>
      <c r="B24" s="12" t="s">
        <v>59</v>
      </c>
      <c r="C24" s="51">
        <v>1314</v>
      </c>
      <c r="D24" s="46">
        <f t="shared" si="0"/>
        <v>9.5567028555279317E-3</v>
      </c>
      <c r="E24" s="51">
        <v>2610</v>
      </c>
      <c r="F24" s="46">
        <f t="shared" si="1"/>
        <v>1.6767002781712653E-2</v>
      </c>
      <c r="G24" s="33">
        <f t="shared" si="2"/>
        <v>1296</v>
      </c>
      <c r="H24" s="33">
        <f t="shared" si="3"/>
        <v>98.630136986301366</v>
      </c>
      <c r="I24" s="37">
        <f t="shared" si="4"/>
        <v>7.2102999261847208E-3</v>
      </c>
    </row>
    <row r="25" spans="1:14" s="1" customFormat="1" ht="14.25" x14ac:dyDescent="0.2">
      <c r="A25" s="19" t="s">
        <v>16</v>
      </c>
      <c r="B25" s="12" t="s">
        <v>60</v>
      </c>
      <c r="C25" s="51">
        <v>8322.6</v>
      </c>
      <c r="D25" s="46">
        <f t="shared" si="0"/>
        <v>6.053014854293514E-2</v>
      </c>
      <c r="E25" s="51">
        <v>25930.36</v>
      </c>
      <c r="F25" s="46">
        <f t="shared" si="1"/>
        <v>0.16658023687770518</v>
      </c>
      <c r="G25" s="33">
        <f t="shared" si="2"/>
        <v>17607.760000000002</v>
      </c>
      <c r="H25" s="33">
        <f t="shared" si="3"/>
        <v>211.56561651407014</v>
      </c>
      <c r="I25" s="37">
        <f t="shared" si="4"/>
        <v>0.10605008833477003</v>
      </c>
    </row>
    <row r="26" spans="1:14" s="1" customFormat="1" ht="17.25" customHeight="1" x14ac:dyDescent="0.2">
      <c r="A26" s="19" t="s">
        <v>17</v>
      </c>
      <c r="B26" s="12" t="s">
        <v>51</v>
      </c>
      <c r="C26" s="24">
        <v>0</v>
      </c>
      <c r="D26" s="47">
        <f t="shared" si="0"/>
        <v>0</v>
      </c>
      <c r="E26" s="24">
        <v>0</v>
      </c>
      <c r="F26" s="47">
        <f t="shared" si="1"/>
        <v>0</v>
      </c>
      <c r="G26" s="33">
        <f t="shared" si="2"/>
        <v>0</v>
      </c>
      <c r="H26" s="33" t="str">
        <f t="shared" si="3"/>
        <v>-</v>
      </c>
      <c r="I26" s="37">
        <f t="shared" si="4"/>
        <v>0</v>
      </c>
    </row>
    <row r="27" spans="1:14" s="1" customFormat="1" ht="14.25" x14ac:dyDescent="0.2">
      <c r="A27" s="19" t="s">
        <v>18</v>
      </c>
      <c r="B27" s="12" t="s">
        <v>41</v>
      </c>
      <c r="C27" s="24">
        <v>4021.46</v>
      </c>
      <c r="D27" s="47">
        <f t="shared" si="0"/>
        <v>2.9248019988882313E-2</v>
      </c>
      <c r="E27" s="24">
        <v>5597.55</v>
      </c>
      <c r="F27" s="47">
        <f t="shared" si="1"/>
        <v>3.5959439241676501E-2</v>
      </c>
      <c r="G27" s="33">
        <f t="shared" si="2"/>
        <v>1576.0900000000001</v>
      </c>
      <c r="H27" s="33">
        <f t="shared" si="3"/>
        <v>39.191985000472471</v>
      </c>
      <c r="I27" s="37">
        <f t="shared" si="4"/>
        <v>6.7114192527941881E-3</v>
      </c>
    </row>
    <row r="28" spans="1:14" s="1" customFormat="1" ht="14.25" x14ac:dyDescent="0.2">
      <c r="A28" s="20" t="s">
        <v>31</v>
      </c>
      <c r="B28" s="7" t="s">
        <v>22</v>
      </c>
      <c r="C28" s="26">
        <f t="shared" ref="C28" si="5">SUM(C10:C27)</f>
        <v>11664529.080000002</v>
      </c>
      <c r="D28" s="34">
        <f>SUM(D10:D27)</f>
        <v>84.835950051160296</v>
      </c>
      <c r="E28" s="26">
        <f>SUM(E10:E27)</f>
        <v>12985263.638100002</v>
      </c>
      <c r="F28" s="34">
        <f>SUM(F10:F27)</f>
        <v>83.419138521568925</v>
      </c>
      <c r="G28" s="34">
        <f>E28-C28</f>
        <v>1320734.5581</v>
      </c>
      <c r="H28" s="34">
        <f>(E28-C28)/C28*100</f>
        <v>11.322656483102529</v>
      </c>
      <c r="I28" s="38">
        <f t="shared" si="4"/>
        <v>-1.4168115295913708</v>
      </c>
    </row>
    <row r="29" spans="1:14" s="1" customFormat="1" ht="14.25" x14ac:dyDescent="0.2">
      <c r="A29" s="21" t="s">
        <v>27</v>
      </c>
      <c r="B29" s="5" t="s">
        <v>23</v>
      </c>
      <c r="C29" s="24">
        <v>1891647.8619999997</v>
      </c>
      <c r="D29" s="47">
        <f>C29/C$34*100</f>
        <v>13.757927339747871</v>
      </c>
      <c r="E29" s="24">
        <v>2316725.8190000001</v>
      </c>
      <c r="F29" s="47">
        <f>E29/E$34*100</f>
        <v>14.882968678788707</v>
      </c>
      <c r="G29" s="33">
        <f>E29-C29</f>
        <v>425077.9570000004</v>
      </c>
      <c r="H29" s="33">
        <f>IFERROR((E29-C29)/C29*100,"-")</f>
        <v>22.471304809901266</v>
      </c>
      <c r="I29" s="37">
        <f t="shared" si="4"/>
        <v>1.1250413390408358</v>
      </c>
    </row>
    <row r="30" spans="1:14" s="1" customFormat="1" ht="14.25" x14ac:dyDescent="0.2">
      <c r="A30" s="21" t="s">
        <v>24</v>
      </c>
      <c r="B30" s="6" t="s">
        <v>25</v>
      </c>
      <c r="C30" s="24">
        <v>150</v>
      </c>
      <c r="D30" s="47">
        <f>C30/C$34*100</f>
        <v>1.0909478145579832E-3</v>
      </c>
      <c r="E30" s="24">
        <v>150</v>
      </c>
      <c r="F30" s="47">
        <f>E30/E$34*100</f>
        <v>9.6362084952371569E-4</v>
      </c>
      <c r="G30" s="33">
        <f t="shared" ref="G30:G32" si="6">E30-C30</f>
        <v>0</v>
      </c>
      <c r="H30" s="33">
        <f t="shared" ref="H30:H32" si="7">IFERROR((E30-C30)/C30*100,"-")</f>
        <v>0</v>
      </c>
      <c r="I30" s="37">
        <f t="shared" si="4"/>
        <v>-1.2732696503426754E-4</v>
      </c>
    </row>
    <row r="31" spans="1:14" s="1" customFormat="1" ht="14.25" x14ac:dyDescent="0.2">
      <c r="A31" s="21" t="s">
        <v>26</v>
      </c>
      <c r="B31" s="14" t="s">
        <v>28</v>
      </c>
      <c r="C31" s="24">
        <v>184326.326</v>
      </c>
      <c r="D31" s="47">
        <f>C31/C$34*100</f>
        <v>1.3406026834346823</v>
      </c>
      <c r="E31" s="24">
        <v>242902.579</v>
      </c>
      <c r="F31" s="47">
        <f>E31/E$34*100</f>
        <v>1.5604399301832097</v>
      </c>
      <c r="G31" s="33">
        <f t="shared" si="6"/>
        <v>58576.252999999997</v>
      </c>
      <c r="H31" s="33">
        <f t="shared" si="7"/>
        <v>31.778560486254143</v>
      </c>
      <c r="I31" s="37">
        <f t="shared" si="4"/>
        <v>0.21983724674852745</v>
      </c>
      <c r="M31" s="3"/>
      <c r="N31" s="3"/>
    </row>
    <row r="32" spans="1:14" s="1" customFormat="1" ht="14.25" x14ac:dyDescent="0.2">
      <c r="A32" s="19" t="s">
        <v>21</v>
      </c>
      <c r="B32" s="44" t="s">
        <v>36</v>
      </c>
      <c r="C32" s="24">
        <v>8858.67</v>
      </c>
      <c r="D32" s="47">
        <f>C32/C$34*100</f>
        <v>6.4428977842602458E-2</v>
      </c>
      <c r="E32" s="24">
        <v>21246.309999999998</v>
      </c>
      <c r="F32" s="47">
        <f>E32/E$34*100</f>
        <v>0.13648924860962811</v>
      </c>
      <c r="G32" s="33">
        <f t="shared" si="6"/>
        <v>12387.639999999998</v>
      </c>
      <c r="H32" s="33">
        <f t="shared" si="7"/>
        <v>139.83634112118409</v>
      </c>
      <c r="I32" s="37">
        <f t="shared" si="4"/>
        <v>7.2060270767025647E-2</v>
      </c>
    </row>
    <row r="33" spans="1:9" s="1" customFormat="1" ht="14.25" x14ac:dyDescent="0.2">
      <c r="A33" s="20" t="s">
        <v>19</v>
      </c>
      <c r="B33" s="8" t="s">
        <v>20</v>
      </c>
      <c r="C33" s="27">
        <f t="shared" ref="C33" si="8">SUM(C29:C32)</f>
        <v>2084982.8579999995</v>
      </c>
      <c r="D33" s="35">
        <f>SUM(D29:D32)</f>
        <v>15.164049948839713</v>
      </c>
      <c r="E33" s="27">
        <f>SUM(E29:E32)</f>
        <v>2581024.7080000001</v>
      </c>
      <c r="F33" s="35">
        <f>SUM(F29:F32)</f>
        <v>16.580861478431068</v>
      </c>
      <c r="G33" s="35">
        <f>E33-C33</f>
        <v>496041.85000000056</v>
      </c>
      <c r="H33" s="35">
        <f>(E33-C33)/C33*100</f>
        <v>23.791171620270497</v>
      </c>
      <c r="I33" s="39">
        <f t="shared" si="4"/>
        <v>1.4168115295913548</v>
      </c>
    </row>
    <row r="34" spans="1:9" s="1" customFormat="1" ht="14.25" x14ac:dyDescent="0.2">
      <c r="A34" s="15" t="s">
        <v>34</v>
      </c>
      <c r="B34" s="16" t="s">
        <v>35</v>
      </c>
      <c r="C34" s="29">
        <f>C28+C33</f>
        <v>13749511.938000001</v>
      </c>
      <c r="D34" s="30">
        <f>D28+D33</f>
        <v>100.00000000000001</v>
      </c>
      <c r="E34" s="32">
        <f>E28+E33</f>
        <v>15566288.346100003</v>
      </c>
      <c r="F34" s="31">
        <f>F28+F33</f>
        <v>100</v>
      </c>
      <c r="G34" s="56">
        <f>E34-C34</f>
        <v>1816776.4081000015</v>
      </c>
      <c r="H34" s="56">
        <f>(E34-C34)/C34*100</f>
        <v>13.213388346381327</v>
      </c>
      <c r="I34" s="58">
        <f t="shared" ref="I34" si="9">F34-D34</f>
        <v>0</v>
      </c>
    </row>
    <row r="37" spans="1:9" x14ac:dyDescent="0.25">
      <c r="B37" s="57" t="s">
        <v>69</v>
      </c>
    </row>
    <row r="38" spans="1:9" x14ac:dyDescent="0.25">
      <c r="C38" s="53"/>
    </row>
  </sheetData>
  <mergeCells count="4">
    <mergeCell ref="C7:I7"/>
    <mergeCell ref="G8:H8"/>
    <mergeCell ref="A7:A9"/>
    <mergeCell ref="B7:B9"/>
  </mergeCells>
  <pageMargins left="0.39370078740157483" right="0.39370078740157483" top="0.78740157480314965" bottom="0.78740157480314965" header="0.31496062992125984" footer="0.31496062992125984"/>
  <pageSetup paperSize="9" scale="80" orientation="landscape" horizontalDpi="4294967293" verticalDpi="0" r:id="rId1"/>
  <headerFooter>
    <oddHeader xml:space="preserve">&amp;L&amp;G&amp;C&amp;"+,Regular"&amp;10Statistika tržišta osiguranja&amp;R&amp;"+,Regular"&amp;10Mjesečno izvješće
</oddHeader>
    <oddFooter>&amp;C&amp;"+,Regular"&amp;10U izvješće su uključeni podatci zaključno s 31.01.2018. godine.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8"/>
  <sheetViews>
    <sheetView showGridLines="0" showRuler="0" view="pageLayout" zoomScale="70" zoomScaleNormal="80" zoomScalePageLayoutView="70" workbookViewId="0">
      <selection activeCell="B34" sqref="B34"/>
    </sheetView>
  </sheetViews>
  <sheetFormatPr defaultRowHeight="15" x14ac:dyDescent="0.25"/>
  <cols>
    <col min="1" max="1" width="8.140625" customWidth="1"/>
    <col min="2" max="2" width="51.85546875" customWidth="1"/>
    <col min="3" max="3" width="15.5703125" customWidth="1"/>
    <col min="4" max="4" width="11.85546875" customWidth="1"/>
    <col min="5" max="5" width="16.5703125" customWidth="1"/>
    <col min="6" max="6" width="10.85546875" customWidth="1"/>
    <col min="7" max="7" width="16.5703125" customWidth="1"/>
    <col min="8" max="8" width="14.42578125" customWidth="1"/>
    <col min="9" max="9" width="11.85546875" customWidth="1"/>
  </cols>
  <sheetData>
    <row r="3" spans="1:12" x14ac:dyDescent="0.25">
      <c r="D3" s="4" t="s">
        <v>56</v>
      </c>
    </row>
    <row r="5" spans="1:12" x14ac:dyDescent="0.25">
      <c r="A5" s="1"/>
      <c r="B5" s="1"/>
      <c r="C5" s="3"/>
      <c r="D5" s="2"/>
      <c r="E5" s="3"/>
      <c r="F5" s="3"/>
      <c r="G5" s="1"/>
      <c r="H5" s="1"/>
      <c r="I5" s="1"/>
      <c r="J5" s="1"/>
      <c r="K5" s="1"/>
      <c r="L5" s="1"/>
    </row>
    <row r="6" spans="1:12" ht="15.75" thickBot="1" x14ac:dyDescent="0.3">
      <c r="A6" s="1"/>
      <c r="B6" s="1"/>
      <c r="C6" s="3"/>
      <c r="D6" s="2"/>
      <c r="E6" s="3"/>
      <c r="F6" s="3"/>
      <c r="G6" s="1"/>
      <c r="H6" s="1"/>
      <c r="I6" s="1"/>
      <c r="J6" s="1"/>
      <c r="K6" s="1"/>
      <c r="L6" s="1"/>
    </row>
    <row r="7" spans="1:12" x14ac:dyDescent="0.25">
      <c r="A7" s="60" t="s">
        <v>0</v>
      </c>
      <c r="B7" s="66" t="s">
        <v>29</v>
      </c>
      <c r="C7" s="63" t="s">
        <v>32</v>
      </c>
      <c r="D7" s="63"/>
      <c r="E7" s="63"/>
      <c r="F7" s="63"/>
      <c r="G7" s="63"/>
      <c r="H7" s="63"/>
      <c r="I7" s="64"/>
      <c r="J7" s="1"/>
      <c r="K7" s="1"/>
      <c r="L7" s="1"/>
    </row>
    <row r="8" spans="1:12" ht="25.5" x14ac:dyDescent="0.25">
      <c r="A8" s="61"/>
      <c r="B8" s="67"/>
      <c r="C8" s="43" t="s">
        <v>32</v>
      </c>
      <c r="D8" s="43" t="s">
        <v>52</v>
      </c>
      <c r="E8" s="43" t="s">
        <v>32</v>
      </c>
      <c r="F8" s="43" t="s">
        <v>52</v>
      </c>
      <c r="G8" s="65" t="s">
        <v>33</v>
      </c>
      <c r="H8" s="65"/>
      <c r="I8" s="10" t="s">
        <v>63</v>
      </c>
      <c r="J8" s="1"/>
      <c r="K8" s="1"/>
      <c r="L8" s="1"/>
    </row>
    <row r="9" spans="1:12" ht="27" customHeight="1" thickBot="1" x14ac:dyDescent="0.3">
      <c r="A9" s="62"/>
      <c r="B9" s="68"/>
      <c r="C9" s="11" t="s">
        <v>30</v>
      </c>
      <c r="D9" s="11" t="s">
        <v>54</v>
      </c>
      <c r="E9" s="11" t="s">
        <v>53</v>
      </c>
      <c r="F9" s="11" t="s">
        <v>54</v>
      </c>
      <c r="G9" s="11" t="s">
        <v>67</v>
      </c>
      <c r="H9" s="11" t="s">
        <v>62</v>
      </c>
      <c r="I9" s="9" t="s">
        <v>54</v>
      </c>
      <c r="J9" s="1"/>
      <c r="K9" s="1"/>
      <c r="L9" s="1"/>
    </row>
    <row r="10" spans="1:12" x14ac:dyDescent="0.25">
      <c r="A10" s="18" t="s">
        <v>1</v>
      </c>
      <c r="B10" s="12" t="s">
        <v>37</v>
      </c>
      <c r="C10" s="36">
        <v>866549.69000000006</v>
      </c>
      <c r="D10" s="47">
        <f>C10/C$34*100</f>
        <v>5.8934589809398705</v>
      </c>
      <c r="E10" s="25">
        <v>963268.29000000015</v>
      </c>
      <c r="F10" s="47">
        <f>E10/E$34*100</f>
        <v>5.9775356068688374</v>
      </c>
      <c r="G10" s="33">
        <f>E10-C10</f>
        <v>96718.600000000093</v>
      </c>
      <c r="H10" s="33">
        <f>IFERROR((E10-C10)/C10*100,"-")</f>
        <v>11.161344942607974</v>
      </c>
      <c r="I10" s="48">
        <f>F10-D10</f>
        <v>8.4076625928966919E-2</v>
      </c>
      <c r="J10" s="1"/>
      <c r="K10" s="1"/>
      <c r="L10" s="1"/>
    </row>
    <row r="11" spans="1:12" x14ac:dyDescent="0.25">
      <c r="A11" s="19" t="s">
        <v>2</v>
      </c>
      <c r="B11" s="12" t="s">
        <v>38</v>
      </c>
      <c r="C11" s="24">
        <v>124515.95999999999</v>
      </c>
      <c r="D11" s="47">
        <f t="shared" ref="D11:D32" si="0">C11/C$34*100</f>
        <v>0.84684088079513309</v>
      </c>
      <c r="E11" s="40">
        <v>159119.1</v>
      </c>
      <c r="F11" s="47">
        <f t="shared" ref="F11:F32" si="1">E11/E$34*100</f>
        <v>0.98740931872980386</v>
      </c>
      <c r="G11" s="33">
        <f t="shared" ref="G11:G32" si="2">E11-C11</f>
        <v>34603.140000000014</v>
      </c>
      <c r="H11" s="33">
        <f t="shared" ref="H11:H32" si="3">IFERROR((E11-C11)/C11*100,"-")</f>
        <v>27.79012425395107</v>
      </c>
      <c r="I11" s="48">
        <f t="shared" ref="I11:I27" si="4">F11-D11</f>
        <v>0.14056843793467078</v>
      </c>
      <c r="J11" s="1"/>
      <c r="K11" s="1"/>
      <c r="L11" s="1"/>
    </row>
    <row r="12" spans="1:12" x14ac:dyDescent="0.25">
      <c r="A12" s="19" t="s">
        <v>3</v>
      </c>
      <c r="B12" s="12" t="s">
        <v>39</v>
      </c>
      <c r="C12" s="24">
        <v>855602.71000000008</v>
      </c>
      <c r="D12" s="47">
        <f t="shared" si="0"/>
        <v>5.8190078809744792</v>
      </c>
      <c r="E12" s="40">
        <v>1016214.9799999999</v>
      </c>
      <c r="F12" s="47">
        <f t="shared" si="1"/>
        <v>6.3060948753783874</v>
      </c>
      <c r="G12" s="33">
        <f t="shared" si="2"/>
        <v>160612.26999999979</v>
      </c>
      <c r="H12" s="33">
        <f t="shared" si="3"/>
        <v>18.771828106996036</v>
      </c>
      <c r="I12" s="48">
        <f t="shared" si="4"/>
        <v>0.48708699440390824</v>
      </c>
      <c r="J12" s="1"/>
      <c r="K12" s="1"/>
      <c r="L12" s="1"/>
    </row>
    <row r="13" spans="1:12" x14ac:dyDescent="0.25">
      <c r="A13" s="19" t="s">
        <v>4</v>
      </c>
      <c r="B13" s="12" t="s">
        <v>40</v>
      </c>
      <c r="C13" s="24">
        <v>0</v>
      </c>
      <c r="D13" s="47">
        <f t="shared" si="0"/>
        <v>0</v>
      </c>
      <c r="E13" s="24">
        <v>0</v>
      </c>
      <c r="F13" s="47">
        <f t="shared" si="1"/>
        <v>0</v>
      </c>
      <c r="G13" s="33">
        <f t="shared" si="2"/>
        <v>0</v>
      </c>
      <c r="H13" s="33" t="str">
        <f t="shared" si="3"/>
        <v>-</v>
      </c>
      <c r="I13" s="48">
        <f t="shared" si="4"/>
        <v>0</v>
      </c>
      <c r="J13" s="1"/>
      <c r="K13" s="1"/>
      <c r="L13" s="1"/>
    </row>
    <row r="14" spans="1:12" x14ac:dyDescent="0.25">
      <c r="A14" s="19" t="s">
        <v>5</v>
      </c>
      <c r="B14" s="12" t="s">
        <v>42</v>
      </c>
      <c r="C14" s="24">
        <v>0</v>
      </c>
      <c r="D14" s="47">
        <f t="shared" si="0"/>
        <v>0</v>
      </c>
      <c r="E14" s="24">
        <v>0</v>
      </c>
      <c r="F14" s="47">
        <f t="shared" si="1"/>
        <v>0</v>
      </c>
      <c r="G14" s="33">
        <f t="shared" si="2"/>
        <v>0</v>
      </c>
      <c r="H14" s="33" t="str">
        <f t="shared" si="3"/>
        <v>-</v>
      </c>
      <c r="I14" s="48">
        <f t="shared" si="4"/>
        <v>0</v>
      </c>
      <c r="J14" s="1"/>
      <c r="K14" s="1"/>
      <c r="L14" s="1"/>
    </row>
    <row r="15" spans="1:12" x14ac:dyDescent="0.25">
      <c r="A15" s="19" t="s">
        <v>6</v>
      </c>
      <c r="B15" s="12" t="s">
        <v>43</v>
      </c>
      <c r="C15" s="24">
        <v>0</v>
      </c>
      <c r="D15" s="47">
        <f t="shared" si="0"/>
        <v>0</v>
      </c>
      <c r="E15" s="24">
        <v>0</v>
      </c>
      <c r="F15" s="47">
        <f t="shared" si="1"/>
        <v>0</v>
      </c>
      <c r="G15" s="33">
        <f t="shared" si="2"/>
        <v>0</v>
      </c>
      <c r="H15" s="33" t="str">
        <f t="shared" si="3"/>
        <v>-</v>
      </c>
      <c r="I15" s="48">
        <f t="shared" si="4"/>
        <v>0</v>
      </c>
      <c r="J15" s="1"/>
      <c r="K15" s="1"/>
      <c r="L15" s="1"/>
    </row>
    <row r="16" spans="1:12" x14ac:dyDescent="0.25">
      <c r="A16" s="19" t="s">
        <v>7</v>
      </c>
      <c r="B16" s="12" t="s">
        <v>58</v>
      </c>
      <c r="C16" s="24">
        <v>487901.91</v>
      </c>
      <c r="D16" s="47">
        <f t="shared" si="0"/>
        <v>3.3182515976749309</v>
      </c>
      <c r="E16" s="24">
        <v>437440.47199999995</v>
      </c>
      <c r="F16" s="47">
        <f t="shared" si="1"/>
        <v>2.7145251477815284</v>
      </c>
      <c r="G16" s="33">
        <f t="shared" si="2"/>
        <v>-50461.438000000024</v>
      </c>
      <c r="H16" s="33">
        <f t="shared" si="3"/>
        <v>-10.342537498982127</v>
      </c>
      <c r="I16" s="48">
        <f t="shared" si="4"/>
        <v>-0.60372644989340252</v>
      </c>
      <c r="J16" s="1"/>
      <c r="K16" s="1"/>
      <c r="L16" s="1"/>
    </row>
    <row r="17" spans="1:12" x14ac:dyDescent="0.25">
      <c r="A17" s="19" t="s">
        <v>8</v>
      </c>
      <c r="B17" s="12" t="s">
        <v>44</v>
      </c>
      <c r="C17" s="24">
        <v>973112.2100000002</v>
      </c>
      <c r="D17" s="47">
        <f t="shared" si="0"/>
        <v>6.6181973863342405</v>
      </c>
      <c r="E17" s="24">
        <v>971819.36</v>
      </c>
      <c r="F17" s="47">
        <f t="shared" si="1"/>
        <v>6.0305990430189329</v>
      </c>
      <c r="G17" s="33">
        <f t="shared" si="2"/>
        <v>-1292.8500000002095</v>
      </c>
      <c r="H17" s="33">
        <f t="shared" si="3"/>
        <v>-0.13285723750195358</v>
      </c>
      <c r="I17" s="48">
        <f t="shared" si="4"/>
        <v>-0.58759834331530758</v>
      </c>
      <c r="J17" s="1"/>
      <c r="K17" s="1"/>
      <c r="L17" s="1"/>
    </row>
    <row r="18" spans="1:12" x14ac:dyDescent="0.25">
      <c r="A18" s="19" t="s">
        <v>9</v>
      </c>
      <c r="B18" s="12" t="s">
        <v>45</v>
      </c>
      <c r="C18" s="24">
        <v>2586832.0499999993</v>
      </c>
      <c r="D18" s="47">
        <f t="shared" si="0"/>
        <v>17.593207583116889</v>
      </c>
      <c r="E18" s="24">
        <v>2249493.21</v>
      </c>
      <c r="F18" s="47">
        <f t="shared" si="1"/>
        <v>13.95916994234771</v>
      </c>
      <c r="G18" s="33">
        <f t="shared" si="2"/>
        <v>-337338.83999999939</v>
      </c>
      <c r="H18" s="33">
        <f t="shared" si="3"/>
        <v>-13.040616224002616</v>
      </c>
      <c r="I18" s="48">
        <f t="shared" si="4"/>
        <v>-3.6340376407691792</v>
      </c>
      <c r="J18" s="1"/>
      <c r="K18" s="1"/>
      <c r="L18" s="1"/>
    </row>
    <row r="19" spans="1:12" x14ac:dyDescent="0.25">
      <c r="A19" s="19" t="s">
        <v>10</v>
      </c>
      <c r="B19" s="12" t="s">
        <v>47</v>
      </c>
      <c r="C19" s="24">
        <v>7317233.7600000007</v>
      </c>
      <c r="D19" s="47">
        <f t="shared" si="0"/>
        <v>49.764967336735666</v>
      </c>
      <c r="E19" s="24">
        <v>8451456.4790000003</v>
      </c>
      <c r="F19" s="47">
        <f t="shared" si="1"/>
        <v>52.445287110120518</v>
      </c>
      <c r="G19" s="33">
        <f t="shared" si="2"/>
        <v>1134222.7189999996</v>
      </c>
      <c r="H19" s="33">
        <f t="shared" si="3"/>
        <v>15.500703629290632</v>
      </c>
      <c r="I19" s="48">
        <f t="shared" si="4"/>
        <v>2.6803197733848521</v>
      </c>
      <c r="J19" s="1"/>
      <c r="K19" s="1"/>
      <c r="L19" s="1"/>
    </row>
    <row r="20" spans="1:12" x14ac:dyDescent="0.25">
      <c r="A20" s="19" t="s">
        <v>11</v>
      </c>
      <c r="B20" s="12" t="s">
        <v>48</v>
      </c>
      <c r="C20" s="24">
        <v>1395.1</v>
      </c>
      <c r="D20" s="47">
        <f t="shared" si="0"/>
        <v>9.4881629053600054E-3</v>
      </c>
      <c r="E20" s="24">
        <v>1302.75</v>
      </c>
      <c r="F20" s="47">
        <f t="shared" si="1"/>
        <v>8.084180277385002E-3</v>
      </c>
      <c r="G20" s="33">
        <f t="shared" si="2"/>
        <v>-92.349999999999909</v>
      </c>
      <c r="H20" s="33">
        <f t="shared" si="3"/>
        <v>-6.6195971614937941</v>
      </c>
      <c r="I20" s="48">
        <f t="shared" si="4"/>
        <v>-1.4039826279750034E-3</v>
      </c>
      <c r="J20" s="1"/>
      <c r="K20" s="1"/>
      <c r="L20" s="1"/>
    </row>
    <row r="21" spans="1:12" x14ac:dyDescent="0.25">
      <c r="A21" s="19" t="s">
        <v>12</v>
      </c>
      <c r="B21" s="12" t="s">
        <v>49</v>
      </c>
      <c r="C21" s="24">
        <v>0</v>
      </c>
      <c r="D21" s="47">
        <f t="shared" si="0"/>
        <v>0</v>
      </c>
      <c r="E21" s="24">
        <v>0</v>
      </c>
      <c r="F21" s="47">
        <f t="shared" si="1"/>
        <v>0</v>
      </c>
      <c r="G21" s="33">
        <f t="shared" si="2"/>
        <v>0</v>
      </c>
      <c r="H21" s="33" t="str">
        <f t="shared" si="3"/>
        <v>-</v>
      </c>
      <c r="I21" s="48">
        <f t="shared" si="4"/>
        <v>0</v>
      </c>
      <c r="J21" s="1"/>
      <c r="K21" s="1"/>
      <c r="L21" s="1"/>
    </row>
    <row r="22" spans="1:12" x14ac:dyDescent="0.25">
      <c r="A22" s="19" t="s">
        <v>13</v>
      </c>
      <c r="B22" s="12" t="s">
        <v>50</v>
      </c>
      <c r="C22" s="24">
        <v>176951.95</v>
      </c>
      <c r="D22" s="47">
        <f t="shared" si="0"/>
        <v>1.2034613490223773</v>
      </c>
      <c r="E22" s="24">
        <v>196001.83000000002</v>
      </c>
      <c r="F22" s="47">
        <f t="shared" si="1"/>
        <v>1.2162841131586017</v>
      </c>
      <c r="G22" s="33">
        <f t="shared" si="2"/>
        <v>19049.880000000005</v>
      </c>
      <c r="H22" s="33">
        <f t="shared" si="3"/>
        <v>10.765566584601077</v>
      </c>
      <c r="I22" s="48">
        <f t="shared" si="4"/>
        <v>1.2822764136224407E-2</v>
      </c>
      <c r="J22" s="1"/>
      <c r="K22" s="1"/>
      <c r="L22" s="1"/>
    </row>
    <row r="23" spans="1:12" x14ac:dyDescent="0.25">
      <c r="A23" s="19" t="s">
        <v>14</v>
      </c>
      <c r="B23" s="12" t="s">
        <v>46</v>
      </c>
      <c r="C23" s="24">
        <v>0</v>
      </c>
      <c r="D23" s="47">
        <f t="shared" si="0"/>
        <v>0</v>
      </c>
      <c r="E23" s="24">
        <v>22504.75</v>
      </c>
      <c r="F23" s="47">
        <f t="shared" si="1"/>
        <v>0.1396526241393054</v>
      </c>
      <c r="G23" s="33">
        <f t="shared" si="2"/>
        <v>22504.75</v>
      </c>
      <c r="H23" s="33" t="str">
        <f t="shared" si="3"/>
        <v>-</v>
      </c>
      <c r="I23" s="48">
        <f t="shared" si="4"/>
        <v>0.1396526241393054</v>
      </c>
      <c r="J23" s="1"/>
      <c r="K23" s="1"/>
      <c r="L23" s="1"/>
    </row>
    <row r="24" spans="1:12" x14ac:dyDescent="0.25">
      <c r="A24" s="19" t="s">
        <v>15</v>
      </c>
      <c r="B24" s="12" t="s">
        <v>59</v>
      </c>
      <c r="C24" s="24">
        <v>324</v>
      </c>
      <c r="D24" s="47">
        <f t="shared" si="0"/>
        <v>2.2035443920411738E-3</v>
      </c>
      <c r="E24" s="24">
        <v>1116</v>
      </c>
      <c r="F24" s="47">
        <f t="shared" si="1"/>
        <v>6.9253081478116768E-3</v>
      </c>
      <c r="G24" s="33">
        <f t="shared" si="2"/>
        <v>792</v>
      </c>
      <c r="H24" s="33">
        <f t="shared" si="3"/>
        <v>244.44444444444446</v>
      </c>
      <c r="I24" s="48">
        <f t="shared" si="4"/>
        <v>4.721763755770503E-3</v>
      </c>
      <c r="J24" s="1"/>
      <c r="K24" s="1"/>
      <c r="L24" s="1"/>
    </row>
    <row r="25" spans="1:12" x14ac:dyDescent="0.25">
      <c r="A25" s="19" t="s">
        <v>16</v>
      </c>
      <c r="B25" s="12" t="s">
        <v>60</v>
      </c>
      <c r="C25" s="24">
        <v>17684.300000000003</v>
      </c>
      <c r="D25" s="47">
        <f t="shared" si="0"/>
        <v>0.12027203732152389</v>
      </c>
      <c r="E25" s="24">
        <v>34769.56</v>
      </c>
      <c r="F25" s="47">
        <f t="shared" si="1"/>
        <v>0.21576157451955821</v>
      </c>
      <c r="G25" s="33">
        <f t="shared" si="2"/>
        <v>17085.259999999995</v>
      </c>
      <c r="H25" s="33">
        <f t="shared" si="3"/>
        <v>96.61258856726019</v>
      </c>
      <c r="I25" s="48">
        <f t="shared" si="4"/>
        <v>9.5489537198034324E-2</v>
      </c>
      <c r="J25" s="1"/>
      <c r="K25" s="1"/>
      <c r="L25" s="1"/>
    </row>
    <row r="26" spans="1:12" x14ac:dyDescent="0.25">
      <c r="A26" s="19" t="s">
        <v>17</v>
      </c>
      <c r="B26" s="12" t="s">
        <v>51</v>
      </c>
      <c r="C26" s="24">
        <v>0</v>
      </c>
      <c r="D26" s="47">
        <f t="shared" si="0"/>
        <v>0</v>
      </c>
      <c r="E26" s="24">
        <v>0</v>
      </c>
      <c r="F26" s="47">
        <f t="shared" si="1"/>
        <v>0</v>
      </c>
      <c r="G26" s="33">
        <f t="shared" si="2"/>
        <v>0</v>
      </c>
      <c r="H26" s="33" t="str">
        <f t="shared" si="3"/>
        <v>-</v>
      </c>
      <c r="I26" s="48">
        <f t="shared" si="4"/>
        <v>0</v>
      </c>
      <c r="J26" s="1"/>
      <c r="K26" s="1"/>
      <c r="L26" s="1"/>
    </row>
    <row r="27" spans="1:12" x14ac:dyDescent="0.25">
      <c r="A27" s="19" t="s">
        <v>18</v>
      </c>
      <c r="B27" s="12" t="s">
        <v>41</v>
      </c>
      <c r="C27" s="24">
        <v>211.46</v>
      </c>
      <c r="D27" s="47">
        <f t="shared" si="0"/>
        <v>1.4381527689537861E-3</v>
      </c>
      <c r="E27" s="24">
        <v>197.57999999999998</v>
      </c>
      <c r="F27" s="47">
        <f t="shared" si="1"/>
        <v>1.2260774048787019E-3</v>
      </c>
      <c r="G27" s="33">
        <f t="shared" si="2"/>
        <v>-13.880000000000024</v>
      </c>
      <c r="H27" s="33">
        <f t="shared" si="3"/>
        <v>-6.5638891516126092</v>
      </c>
      <c r="I27" s="48">
        <f t="shared" si="4"/>
        <v>-2.1207536407508425E-4</v>
      </c>
      <c r="J27" s="1"/>
      <c r="K27" s="1"/>
      <c r="L27" s="1"/>
    </row>
    <row r="28" spans="1:12" x14ac:dyDescent="0.25">
      <c r="A28" s="20" t="s">
        <v>31</v>
      </c>
      <c r="B28" s="7" t="s">
        <v>22</v>
      </c>
      <c r="C28" s="26">
        <f>SUM(C10:C27)</f>
        <v>13408315.1</v>
      </c>
      <c r="D28" s="34">
        <f>SUM(D10:D27)</f>
        <v>91.190794892981472</v>
      </c>
      <c r="E28" s="26">
        <f>SUM(E10:E27)</f>
        <v>14504704.361000001</v>
      </c>
      <c r="F28" s="34">
        <f>SUM(F10:F27)</f>
        <v>90.008554921893264</v>
      </c>
      <c r="G28" s="34">
        <f>E28-C28</f>
        <v>1096389.2610000018</v>
      </c>
      <c r="H28" s="34">
        <f>(E28-C28)/C28*100</f>
        <v>8.1769353779581291</v>
      </c>
      <c r="I28" s="49">
        <f>F28-D28</f>
        <v>-1.1822399710882081</v>
      </c>
      <c r="J28" s="1"/>
      <c r="K28" s="1"/>
      <c r="L28" s="1"/>
    </row>
    <row r="29" spans="1:12" x14ac:dyDescent="0.25">
      <c r="A29" s="21" t="s">
        <v>27</v>
      </c>
      <c r="B29" s="5" t="s">
        <v>23</v>
      </c>
      <c r="C29" s="24">
        <v>1168306.02</v>
      </c>
      <c r="D29" s="47">
        <f t="shared" si="0"/>
        <v>7.9457227733300728</v>
      </c>
      <c r="E29" s="24">
        <v>1430736.42</v>
      </c>
      <c r="F29" s="47">
        <f t="shared" si="1"/>
        <v>8.8783965831513534</v>
      </c>
      <c r="G29" s="33">
        <f t="shared" si="2"/>
        <v>262430.39999999991</v>
      </c>
      <c r="H29" s="33">
        <f t="shared" si="3"/>
        <v>22.462470920076221</v>
      </c>
      <c r="I29" s="48">
        <f>F29-D29</f>
        <v>0.93267380982128056</v>
      </c>
      <c r="J29" s="1"/>
      <c r="K29" s="1"/>
      <c r="L29" s="1"/>
    </row>
    <row r="30" spans="1:12" x14ac:dyDescent="0.25">
      <c r="A30" s="21" t="s">
        <v>24</v>
      </c>
      <c r="B30" s="6" t="s">
        <v>25</v>
      </c>
      <c r="C30" s="24">
        <v>819.17</v>
      </c>
      <c r="D30" s="47">
        <f t="shared" si="0"/>
        <v>5.5712267272480503E-3</v>
      </c>
      <c r="E30" s="24">
        <v>1168.8</v>
      </c>
      <c r="F30" s="47">
        <f t="shared" si="1"/>
        <v>7.2529571354500791E-3</v>
      </c>
      <c r="G30" s="33">
        <f t="shared" si="2"/>
        <v>349.63</v>
      </c>
      <c r="H30" s="33">
        <f t="shared" si="3"/>
        <v>42.681006384511157</v>
      </c>
      <c r="I30" s="48">
        <f t="shared" ref="I30:I32" si="5">F30-D30</f>
        <v>1.6817304082020288E-3</v>
      </c>
      <c r="J30" s="1"/>
      <c r="K30" s="1"/>
      <c r="L30" s="1"/>
    </row>
    <row r="31" spans="1:12" x14ac:dyDescent="0.25">
      <c r="A31" s="21" t="s">
        <v>26</v>
      </c>
      <c r="B31" s="14" t="s">
        <v>28</v>
      </c>
      <c r="C31" s="24">
        <v>110682.73000000001</v>
      </c>
      <c r="D31" s="47">
        <f t="shared" si="0"/>
        <v>0.75276021292378836</v>
      </c>
      <c r="E31" s="24">
        <v>137510.89000000001</v>
      </c>
      <c r="F31" s="47">
        <f t="shared" si="1"/>
        <v>0.85332014957870561</v>
      </c>
      <c r="G31" s="33">
        <f t="shared" si="2"/>
        <v>26828.160000000003</v>
      </c>
      <c r="H31" s="33">
        <f t="shared" si="3"/>
        <v>24.238794977319408</v>
      </c>
      <c r="I31" s="48">
        <f t="shared" si="5"/>
        <v>0.10055993665491725</v>
      </c>
      <c r="J31" s="1"/>
      <c r="K31" s="1"/>
      <c r="L31" s="1"/>
    </row>
    <row r="32" spans="1:12" ht="18" customHeight="1" x14ac:dyDescent="0.25">
      <c r="A32" s="19" t="s">
        <v>21</v>
      </c>
      <c r="B32" s="44" t="s">
        <v>36</v>
      </c>
      <c r="C32" s="24">
        <v>15460.95</v>
      </c>
      <c r="D32" s="47">
        <f t="shared" si="0"/>
        <v>0.10515089403743516</v>
      </c>
      <c r="E32" s="24">
        <v>40685.919999999998</v>
      </c>
      <c r="F32" s="47">
        <f t="shared" si="1"/>
        <v>0.25247538824123128</v>
      </c>
      <c r="G32" s="33">
        <f t="shared" si="2"/>
        <v>25224.969999999998</v>
      </c>
      <c r="H32" s="33">
        <f t="shared" si="3"/>
        <v>163.15278168547209</v>
      </c>
      <c r="I32" s="48">
        <f t="shared" si="5"/>
        <v>0.14732449420379612</v>
      </c>
      <c r="J32" s="1"/>
      <c r="K32" s="1"/>
      <c r="L32" s="1"/>
    </row>
    <row r="33" spans="1:12" x14ac:dyDescent="0.25">
      <c r="A33" s="20" t="s">
        <v>19</v>
      </c>
      <c r="B33" s="7" t="s">
        <v>20</v>
      </c>
      <c r="C33" s="27">
        <f>SUM(C29:C32)</f>
        <v>1295268.8699999999</v>
      </c>
      <c r="D33" s="35">
        <f>SUM(D29:D32)</f>
        <v>8.8092051070185438</v>
      </c>
      <c r="E33" s="27">
        <f>SUM(E29:E32)</f>
        <v>1610102.0299999998</v>
      </c>
      <c r="F33" s="35">
        <f>SUM(F29:F32)</f>
        <v>9.9914450781067394</v>
      </c>
      <c r="G33" s="35">
        <f>E33-C33</f>
        <v>314833.15999999992</v>
      </c>
      <c r="H33" s="35">
        <f>(E33-C33)/C33*100</f>
        <v>24.306394393621144</v>
      </c>
      <c r="I33" s="50">
        <f>F33-D33</f>
        <v>1.1822399710881957</v>
      </c>
      <c r="J33" s="1"/>
      <c r="K33" s="1"/>
      <c r="L33" s="1"/>
    </row>
    <row r="34" spans="1:12" x14ac:dyDescent="0.25">
      <c r="A34" s="15" t="s">
        <v>34</v>
      </c>
      <c r="B34" s="16" t="s">
        <v>35</v>
      </c>
      <c r="C34" s="29">
        <f>C28+C33</f>
        <v>14703583.969999999</v>
      </c>
      <c r="D34" s="30">
        <v>100.00000000000001</v>
      </c>
      <c r="E34" s="32">
        <f>E28+E33</f>
        <v>16114806.391000001</v>
      </c>
      <c r="F34" s="31">
        <f>F28+F33</f>
        <v>100</v>
      </c>
      <c r="G34" s="42">
        <f>G28+G33</f>
        <v>1411222.4210000017</v>
      </c>
      <c r="H34" s="42">
        <f>(E34-C34)/C34*100</f>
        <v>9.5978125053003787</v>
      </c>
      <c r="I34" s="59">
        <f>F34-D34</f>
        <v>0</v>
      </c>
      <c r="J34" s="1"/>
      <c r="K34" s="1"/>
      <c r="L34" s="1"/>
    </row>
    <row r="37" spans="1:12" x14ac:dyDescent="0.25">
      <c r="B37" s="57" t="s">
        <v>68</v>
      </c>
    </row>
    <row r="38" spans="1:12" x14ac:dyDescent="0.25">
      <c r="C38" s="53"/>
    </row>
  </sheetData>
  <mergeCells count="4">
    <mergeCell ref="A7:A9"/>
    <mergeCell ref="C7:I7"/>
    <mergeCell ref="G8:H8"/>
    <mergeCell ref="B7:B9"/>
  </mergeCells>
  <pageMargins left="0.39370078740157483" right="0.39370078740157483" top="0.74803149606299213" bottom="0.74803149606299213" header="0.31496062992125984" footer="0.31496062992125984"/>
  <pageSetup paperSize="9" scale="80" orientation="landscape" verticalDpi="0" r:id="rId1"/>
  <headerFooter>
    <oddHeader>&amp;L&amp;G&amp;C&amp;"+,Regular"&amp;10Statistika tržišta osiguranja
&amp;R&amp;"+,Regular"&amp;10Mjesečno izvješće</oddHeader>
    <oddFooter>&amp;C&amp;"+,Regular"&amp;10U izvješće su uključeni podatci zaključno s 31.01.2018. godine.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BiH</vt:lpstr>
      <vt:lpstr>FBiH</vt:lpstr>
      <vt:lpstr>Sjedište u FBiH</vt:lpstr>
      <vt:lpstr>RS</vt:lpstr>
      <vt:lpstr>Sjedište u RS-u</vt:lpstr>
      <vt:lpstr>FBiH!Print_Area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</dc:creator>
  <cp:lastModifiedBy>Muamer</cp:lastModifiedBy>
  <cp:lastPrinted>2018-10-03T12:20:47Z</cp:lastPrinted>
  <dcterms:created xsi:type="dcterms:W3CDTF">2018-01-08T12:56:16Z</dcterms:created>
  <dcterms:modified xsi:type="dcterms:W3CDTF">2018-10-03T12:28:19Z</dcterms:modified>
</cp:coreProperties>
</file>