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I - 2026\Jezici\"/>
    </mc:Choice>
  </mc:AlternateContent>
  <xr:revisionPtr revIDLastSave="0" documentId="13_ncr:1_{C7EB1111-0B1B-4734-979B-C8E679167981}" xr6:coauthVersionLast="47" xr6:coauthVersionMax="47" xr10:uidLastSave="{00000000-0000-0000-0000-000000000000}"/>
  <bookViews>
    <workbookView xWindow="-120" yWindow="-120" windowWidth="19440" windowHeight="14880" tabRatio="431" xr2:uid="{00000000-000D-0000-FFFF-FFFF00000000}"/>
  </bookViews>
  <sheets>
    <sheet name="BiH" sheetId="23" r:id="rId1"/>
    <sheet name="FBiH" sheetId="24" r:id="rId2"/>
    <sheet name="RS" sheetId="2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" i="23" l="1"/>
  <c r="I28" i="23"/>
  <c r="E33" i="26"/>
  <c r="E32" i="26"/>
  <c r="E27" i="26"/>
  <c r="I33" i="26"/>
  <c r="I27" i="26"/>
  <c r="I34" i="24"/>
  <c r="I29" i="24"/>
  <c r="E29" i="24"/>
  <c r="E34" i="24"/>
  <c r="I32" i="26" l="1"/>
  <c r="C27" i="26"/>
  <c r="I30" i="23" l="1"/>
  <c r="I31" i="23"/>
  <c r="I32" i="23"/>
  <c r="I29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10" i="23"/>
  <c r="G30" i="23"/>
  <c r="G31" i="23"/>
  <c r="G32" i="23"/>
  <c r="G29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10" i="23"/>
  <c r="E30" i="23"/>
  <c r="E31" i="23"/>
  <c r="E32" i="23"/>
  <c r="E29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10" i="23"/>
  <c r="C30" i="23"/>
  <c r="C31" i="23"/>
  <c r="C32" i="23"/>
  <c r="C29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10" i="23"/>
  <c r="G32" i="26"/>
  <c r="C32" i="26"/>
  <c r="G27" i="26"/>
  <c r="C33" i="26"/>
  <c r="C33" i="23" l="1"/>
  <c r="C28" i="23"/>
  <c r="J26" i="26"/>
  <c r="G33" i="26"/>
  <c r="H28" i="26" s="1"/>
  <c r="G29" i="24"/>
  <c r="J24" i="26" l="1"/>
  <c r="J17" i="26"/>
  <c r="J23" i="26"/>
  <c r="J25" i="26"/>
  <c r="J29" i="26"/>
  <c r="H30" i="26"/>
  <c r="H24" i="26"/>
  <c r="H9" i="26"/>
  <c r="H26" i="26"/>
  <c r="H27" i="26"/>
  <c r="H21" i="26"/>
  <c r="H14" i="26"/>
  <c r="H32" i="26"/>
  <c r="H31" i="26"/>
  <c r="H16" i="26"/>
  <c r="H12" i="26"/>
  <c r="H13" i="26"/>
  <c r="H19" i="26"/>
  <c r="H15" i="26"/>
  <c r="H25" i="26"/>
  <c r="H11" i="26"/>
  <c r="H29" i="26"/>
  <c r="H17" i="26"/>
  <c r="H23" i="26"/>
  <c r="H20" i="26"/>
  <c r="H22" i="26"/>
  <c r="H18" i="26"/>
  <c r="H10" i="26"/>
  <c r="J14" i="26"/>
  <c r="C34" i="23"/>
  <c r="J32" i="26"/>
  <c r="J28" i="26"/>
  <c r="J20" i="26"/>
  <c r="J15" i="26"/>
  <c r="J30" i="26"/>
  <c r="J31" i="26"/>
  <c r="J10" i="26"/>
  <c r="J22" i="26"/>
  <c r="J12" i="26"/>
  <c r="J9" i="26"/>
  <c r="J18" i="26"/>
  <c r="J16" i="26"/>
  <c r="J13" i="26"/>
  <c r="J11" i="26"/>
  <c r="J19" i="26"/>
  <c r="J27" i="26"/>
  <c r="J21" i="26"/>
  <c r="C34" i="24"/>
  <c r="C29" i="24"/>
  <c r="E35" i="24" l="1"/>
  <c r="F11" i="24" s="1"/>
  <c r="C35" i="24"/>
  <c r="D23" i="24" s="1"/>
  <c r="E33" i="23"/>
  <c r="E28" i="23"/>
  <c r="G34" i="24"/>
  <c r="F12" i="24" l="1"/>
  <c r="D17" i="24"/>
  <c r="D30" i="24"/>
  <c r="F34" i="24"/>
  <c r="F17" i="24"/>
  <c r="F14" i="24"/>
  <c r="F31" i="24"/>
  <c r="F18" i="24"/>
  <c r="F33" i="24"/>
  <c r="F30" i="24"/>
  <c r="F24" i="24"/>
  <c r="F13" i="24"/>
  <c r="F20" i="24"/>
  <c r="F16" i="24"/>
  <c r="F19" i="24"/>
  <c r="F22" i="24"/>
  <c r="F26" i="24"/>
  <c r="F15" i="24"/>
  <c r="F23" i="24"/>
  <c r="F21" i="24"/>
  <c r="F25" i="24"/>
  <c r="F27" i="24"/>
  <c r="F28" i="24"/>
  <c r="F29" i="24"/>
  <c r="F32" i="24"/>
  <c r="D32" i="24"/>
  <c r="D14" i="24"/>
  <c r="D11" i="24"/>
  <c r="D27" i="24"/>
  <c r="D13" i="24"/>
  <c r="D21" i="24"/>
  <c r="D15" i="24"/>
  <c r="D33" i="24"/>
  <c r="D20" i="24"/>
  <c r="D28" i="24"/>
  <c r="D19" i="24"/>
  <c r="D29" i="24"/>
  <c r="D22" i="24"/>
  <c r="D24" i="24"/>
  <c r="D16" i="24"/>
  <c r="D34" i="24"/>
  <c r="D31" i="24"/>
  <c r="D12" i="24"/>
  <c r="D25" i="24"/>
  <c r="D18" i="24"/>
  <c r="D26" i="24"/>
  <c r="E34" i="23"/>
  <c r="G35" i="24"/>
  <c r="D35" i="24" l="1"/>
  <c r="F35" i="24"/>
  <c r="H23" i="24"/>
  <c r="G33" i="23"/>
  <c r="I35" i="24"/>
  <c r="J34" i="24" s="1"/>
  <c r="G28" i="23"/>
  <c r="G34" i="23" l="1"/>
  <c r="I34" i="23"/>
  <c r="J29" i="23" s="1"/>
  <c r="H28" i="24"/>
  <c r="H30" i="24"/>
  <c r="H16" i="24"/>
  <c r="H24" i="24"/>
  <c r="H22" i="24"/>
  <c r="H19" i="24"/>
  <c r="H26" i="24"/>
  <c r="H14" i="24"/>
  <c r="H32" i="24"/>
  <c r="H17" i="24"/>
  <c r="H27" i="24"/>
  <c r="H11" i="24"/>
  <c r="H21" i="24"/>
  <c r="H34" i="24"/>
  <c r="H25" i="24"/>
  <c r="H15" i="24"/>
  <c r="H18" i="24"/>
  <c r="H13" i="24"/>
  <c r="H31" i="24"/>
  <c r="H29" i="24"/>
  <c r="H33" i="24"/>
  <c r="H20" i="24"/>
  <c r="H12" i="24"/>
  <c r="J29" i="24"/>
  <c r="J35" i="24" s="1"/>
  <c r="J23" i="24"/>
  <c r="J17" i="24"/>
  <c r="J11" i="24"/>
  <c r="J33" i="24"/>
  <c r="J28" i="24"/>
  <c r="J22" i="24"/>
  <c r="J16" i="24"/>
  <c r="J30" i="24"/>
  <c r="J19" i="24"/>
  <c r="J12" i="24"/>
  <c r="J20" i="24"/>
  <c r="J25" i="24"/>
  <c r="J32" i="24"/>
  <c r="J27" i="24"/>
  <c r="J21" i="24"/>
  <c r="J15" i="24"/>
  <c r="J31" i="24"/>
  <c r="J26" i="24"/>
  <c r="J14" i="24"/>
  <c r="J13" i="24"/>
  <c r="J24" i="24"/>
  <c r="J18" i="24"/>
  <c r="J28" i="23" l="1"/>
  <c r="J32" i="23"/>
  <c r="J11" i="23"/>
  <c r="J26" i="23"/>
  <c r="J10" i="23"/>
  <c r="H35" i="24"/>
  <c r="H32" i="23"/>
  <c r="H33" i="23"/>
  <c r="H31" i="23"/>
  <c r="H13" i="23"/>
  <c r="H11" i="23"/>
  <c r="H19" i="23"/>
  <c r="H15" i="23"/>
  <c r="H17" i="23"/>
  <c r="H25" i="23"/>
  <c r="H21" i="23"/>
  <c r="H23" i="23"/>
  <c r="H27" i="23"/>
  <c r="H30" i="23"/>
  <c r="H16" i="23"/>
  <c r="H22" i="23"/>
  <c r="H29" i="23"/>
  <c r="H26" i="23"/>
  <c r="H24" i="23"/>
  <c r="H10" i="23"/>
  <c r="H12" i="23"/>
  <c r="H18" i="23"/>
  <c r="H14" i="23"/>
  <c r="H20" i="23"/>
  <c r="H28" i="23"/>
  <c r="J30" i="23"/>
  <c r="J24" i="23"/>
  <c r="J21" i="23"/>
  <c r="J18" i="23"/>
  <c r="J12" i="23"/>
  <c r="J15" i="23"/>
  <c r="J27" i="23"/>
  <c r="J22" i="23"/>
  <c r="J20" i="23"/>
  <c r="J14" i="23"/>
  <c r="J33" i="23"/>
  <c r="J31" i="23"/>
  <c r="J25" i="23"/>
  <c r="J17" i="23"/>
  <c r="J23" i="23"/>
  <c r="J13" i="23"/>
  <c r="J19" i="23"/>
  <c r="J16" i="23"/>
  <c r="J34" i="23" l="1"/>
  <c r="H34" i="23"/>
  <c r="F28" i="23" l="1"/>
  <c r="F32" i="23" l="1"/>
  <c r="F33" i="23"/>
  <c r="F34" i="23" s="1"/>
  <c r="F30" i="23"/>
  <c r="F29" i="23"/>
  <c r="F13" i="23"/>
  <c r="F10" i="23"/>
  <c r="F21" i="23"/>
  <c r="D25" i="23"/>
  <c r="D10" i="23"/>
  <c r="D28" i="23"/>
  <c r="D19" i="23"/>
  <c r="F27" i="23"/>
  <c r="F25" i="23"/>
  <c r="F19" i="23"/>
  <c r="F15" i="23"/>
  <c r="F22" i="23"/>
  <c r="F20" i="23"/>
  <c r="F16" i="23"/>
  <c r="F14" i="23"/>
  <c r="F26" i="23"/>
  <c r="F23" i="23"/>
  <c r="F17" i="23"/>
  <c r="F11" i="23"/>
  <c r="F24" i="23"/>
  <c r="F18" i="23"/>
  <c r="F12" i="23"/>
  <c r="F31" i="23"/>
  <c r="D32" i="23"/>
  <c r="D30" i="23"/>
  <c r="D27" i="23"/>
  <c r="D23" i="23"/>
  <c r="D21" i="23"/>
  <c r="D17" i="23"/>
  <c r="D15" i="23"/>
  <c r="D11" i="23"/>
  <c r="D33" i="23"/>
  <c r="D31" i="23"/>
  <c r="D29" i="23"/>
  <c r="D26" i="23"/>
  <c r="D24" i="23"/>
  <c r="D22" i="23"/>
  <c r="D20" i="23"/>
  <c r="D18" i="23"/>
  <c r="D16" i="23"/>
  <c r="D14" i="23"/>
  <c r="D12" i="23"/>
  <c r="D13" i="23"/>
  <c r="D34" i="23" l="1"/>
</calcChain>
</file>

<file path=xl/sharedStrings.xml><?xml version="1.0" encoding="utf-8"?>
<sst xmlns="http://schemas.openxmlformats.org/spreadsheetml/2006/main" count="212" uniqueCount="66">
  <si>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</si>
  <si>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</si>
  <si>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</si>
  <si>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</si>
  <si>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</si>
  <si>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</si>
  <si>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</si>
  <si>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</si>
  <si>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</si>
  <si>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</si>
  <si>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</si>
  <si>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</si>
  <si>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</si>
  <si>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</si>
  <si>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</si>
  <si>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</si>
  <si>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</si>
  <si>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</si>
  <si>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</si>
  <si>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19.99</t>
  </si>
  <si>
    <t>19.20-29</t>
  </si>
  <si>
    <t>19.30-39</t>
  </si>
  <si>
    <t>19.01-09</t>
  </si>
  <si>
    <t>01-18</t>
  </si>
  <si>
    <t>01-19</t>
  </si>
  <si>
    <t>(%)</t>
  </si>
  <si>
    <t>Vrsta osiguranja</t>
  </si>
  <si>
    <t>Osiguranje od nezgode</t>
  </si>
  <si>
    <t>Zdravstveno osiguranje</t>
  </si>
  <si>
    <t>Osiguranje cestovnih vozila</t>
  </si>
  <si>
    <t>Osiguranje tračnih vozila</t>
  </si>
  <si>
    <t>Osiguranje zračnih letjelica</t>
  </si>
  <si>
    <t>Osiguranje plovila</t>
  </si>
  <si>
    <t xml:space="preserve">Osiguranje robe u prevozu </t>
  </si>
  <si>
    <t>Osiguranje od požara i elementarnih nepogoda</t>
  </si>
  <si>
    <t xml:space="preserve">Ostala osiguranja imovine </t>
  </si>
  <si>
    <t>Osiguranje od odgovornosti za upotrebu motornih vozila</t>
  </si>
  <si>
    <t>Osiguranje od odgovornosti za upotrebu zračnih letjelica</t>
  </si>
  <si>
    <t>Osiguranje od odgovornosti za upotrebu plovila</t>
  </si>
  <si>
    <t>Ostala osiguranja od odgovornosti</t>
  </si>
  <si>
    <t>Osiguranje kredita</t>
  </si>
  <si>
    <t>Osiguranje jemstva</t>
  </si>
  <si>
    <t>Osiguranje raznih finansijskih gubitaka</t>
  </si>
  <si>
    <t xml:space="preserve">Osiguranje troškova pravne zaštite </t>
  </si>
  <si>
    <t>Osiguranje pomoći</t>
  </si>
  <si>
    <t>NEŽIVOTNA OSIGURANJA</t>
  </si>
  <si>
    <t>Životna osiguranja</t>
  </si>
  <si>
    <t>Rente</t>
  </si>
  <si>
    <t>Dodatna osiguranja uz osiguranje života</t>
  </si>
  <si>
    <t xml:space="preserve">Druge vrste  životnih osiguranja </t>
  </si>
  <si>
    <t>ŽIVOTNA OSIGURANJA</t>
  </si>
  <si>
    <t>NEŽIVOTNA I ŽIVOTNA OSIGURANJA</t>
  </si>
  <si>
    <t>Šifra</t>
  </si>
  <si>
    <t>Udio</t>
  </si>
  <si>
    <t>Broj isplaćenih šteta</t>
  </si>
  <si>
    <t>Vrijednost isplaćenih šteta</t>
  </si>
  <si>
    <t>BROJ I VRIJEDNOST ISPLAĆENIH ŠTETA PO VRSTAMA OSIGURANJA U FEDERACIJI BOSNE I HERCEGOVINE*</t>
  </si>
  <si>
    <t>*Podaci su dati na osnovu nerevidiranih izvještaja društava za sjedištem u Federaciji Bosne i Hercegovine.</t>
  </si>
  <si>
    <t>*Podaci su dati na osnovu nerevidiranih izvještaja društava za sjedištem u Republici Srpskoj.</t>
  </si>
  <si>
    <t>BROJ I VRIJEDNOST ISPLAĆENIH ŠTETA PO VRSTAMA OSIGURANJA U REPUBLICI SRPSKOJ*</t>
  </si>
  <si>
    <t>*Podaci su dati na osnovu nerevidiranih izvještaja društava za sjedištem u Federaciji Bosne i Hercegovine i Republici Srpskoj.</t>
  </si>
  <si>
    <t>BROJ I VRIJEDNOST ISPLAĆENIH ŠTETA PO VRSTAMA OSIGURANJA U BOSNI I HERCEGOVINI*</t>
  </si>
  <si>
    <t>**Triglav osiguranje a.d. je u 2026. godini promijenilo vrstu poslovanja</t>
  </si>
  <si>
    <t>NEŽIVOTNA I ŽIVOTNA OSIGURANJA**</t>
  </si>
  <si>
    <t>I-VIII-2025</t>
  </si>
  <si>
    <t>I-VIII-2026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</si>
</sst>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41A]#,##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mbria"/>
      <family val="1"/>
      <scheme val="maj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b/>
      <i/>
      <sz val="10"/>
      <name val="Cambria"/>
      <family val="1"/>
      <scheme val="major"/>
    </font>
    <font>
      <sz val="10"/>
      <name val="Cambria"/>
      <family val="1"/>
      <scheme val="maj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theme="1" tint="4.9989318521683403E-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/>
      <bottom/>
      <diagonal/>
    </border>
    <border>
      <left/>
      <right style="thin">
        <color theme="0" tint="-0.499984740745262"/>
      </right>
      <top style="medium">
        <color theme="1" tint="4.9989318521683403E-2"/>
      </top>
      <bottom/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12" fillId="0" borderId="0"/>
  </cellStyleXfs>
  <cellXfs count="78">
    <xf numFmtId="0" fontId="0" fillId="0" borderId="0" xfId="0"/>
    <xf numFmtId="4" fontId="4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7" xfId="0" applyFont="1" applyFill="1" applyBorder="1"/>
    <xf numFmtId="0" fontId="4" fillId="0" borderId="0" xfId="0" applyFont="1"/>
    <xf numFmtId="0" fontId="4" fillId="0" borderId="1" xfId="2" applyFont="1" applyBorder="1" applyAlignment="1">
      <alignment vertical="center" wrapText="1" shrinkToFit="1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/>
    <xf numFmtId="0" fontId="10" fillId="0" borderId="0" xfId="0" applyFont="1"/>
    <xf numFmtId="3" fontId="0" fillId="0" borderId="0" xfId="0" applyNumberFormat="1"/>
    <xf numFmtId="4" fontId="11" fillId="0" borderId="0" xfId="0" applyNumberFormat="1" applyFont="1"/>
    <xf numFmtId="3" fontId="4" fillId="0" borderId="0" xfId="0" applyNumberFormat="1" applyFont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/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4" fillId="0" borderId="15" xfId="2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2" borderId="17" xfId="0" applyFont="1" applyFill="1" applyBorder="1"/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2" fontId="4" fillId="2" borderId="2" xfId="0" applyNumberFormat="1" applyFont="1" applyFill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right" vertical="center"/>
    </xf>
    <xf numFmtId="1" fontId="5" fillId="3" borderId="5" xfId="0" applyNumberFormat="1" applyFont="1" applyFill="1" applyBorder="1" applyAlignment="1">
      <alignment horizontal="right" vertical="center"/>
    </xf>
    <xf numFmtId="1" fontId="5" fillId="3" borderId="6" xfId="0" applyNumberFormat="1" applyFont="1" applyFill="1" applyBorder="1" applyAlignment="1">
      <alignment horizontal="right" vertical="center"/>
    </xf>
    <xf numFmtId="2" fontId="4" fillId="0" borderId="26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right" vertical="center"/>
    </xf>
    <xf numFmtId="2" fontId="15" fillId="0" borderId="2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3" fontId="15" fillId="2" borderId="0" xfId="0" applyNumberFormat="1" applyFont="1" applyFill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3" fontId="15" fillId="2" borderId="2" xfId="0" applyNumberFormat="1" applyFont="1" applyFill="1" applyBorder="1" applyAlignment="1">
      <alignment horizontal="right" vertical="center"/>
    </xf>
    <xf numFmtId="2" fontId="15" fillId="2" borderId="3" xfId="0" applyNumberFormat="1" applyFont="1" applyFill="1" applyBorder="1" applyAlignment="1">
      <alignment horizontal="right" vertical="center"/>
    </xf>
    <xf numFmtId="4" fontId="15" fillId="2" borderId="3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 vertical="center"/>
    </xf>
    <xf numFmtId="3" fontId="15" fillId="2" borderId="2" xfId="0" applyNumberFormat="1" applyFont="1" applyFill="1" applyBorder="1"/>
    <xf numFmtId="3" fontId="15" fillId="2" borderId="0" xfId="0" applyNumberFormat="1" applyFont="1" applyFill="1"/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7" fillId="0" borderId="27" xfId="0" applyNumberFormat="1" applyFont="1" applyBorder="1"/>
    <xf numFmtId="3" fontId="17" fillId="0" borderId="0" xfId="0" applyNumberFormat="1" applyFont="1"/>
    <xf numFmtId="1" fontId="3" fillId="3" borderId="6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</cellXfs>
  <cellStyles count="12">
    <cellStyle name="Normal 2" xfId="9" xr:uid="{00000000-0005-0000-0000-000001000000}"/>
    <cellStyle name="Normal 2 2" xfId="11" xr:uid="{00000000-0005-0000-0000-000002000000}"/>
    <cellStyle name="Normal 3" xfId="10" xr:uid="{00000000-0005-0000-0000-000003000000}"/>
    <cellStyle name="Normalno" xfId="0" builtinId="0"/>
    <cellStyle name="Normalno 2" xfId="1" xr:uid="{00000000-0005-0000-0000-000004000000}"/>
    <cellStyle name="Normalno 2 2" xfId="5" xr:uid="{00000000-0005-0000-0000-000005000000}"/>
    <cellStyle name="Normalno 3" xfId="6" xr:uid="{00000000-0005-0000-0000-000006000000}"/>
    <cellStyle name="Obično 2" xfId="2" xr:uid="{00000000-0005-0000-0000-000007000000}"/>
    <cellStyle name="Obično 2 2" xfId="3" xr:uid="{00000000-0005-0000-0000-000008000000}"/>
    <cellStyle name="Obično 3" xfId="7" xr:uid="{00000000-0005-0000-0000-000009000000}"/>
    <cellStyle name="Obično 4" xfId="4" xr:uid="{00000000-0005-0000-0000-00000A000000}"/>
    <cellStyle name="Obično 4 2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showGridLines="0" tabSelected="1" showRuler="0" view="pageLayout" topLeftCell="B7" zoomScaleNormal="70" workbookViewId="0">
      <selection activeCell="I34" sqref="I34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5" spans="1:10" x14ac:dyDescent="0.25">
      <c r="A5" s="32" t="s">
        <v>61</v>
      </c>
      <c r="C5" s="13"/>
      <c r="D5" s="2"/>
      <c r="E5" s="2"/>
      <c r="F5" s="2"/>
      <c r="G5" s="13"/>
      <c r="H5" s="2"/>
      <c r="I5" s="2"/>
      <c r="J5" s="2"/>
    </row>
    <row r="6" spans="1:10" ht="15.75" thickBot="1" x14ac:dyDescent="0.3">
      <c r="C6" s="3"/>
      <c r="D6" s="3"/>
      <c r="E6" s="3"/>
      <c r="F6" s="3"/>
      <c r="G6" s="3"/>
      <c r="H6" s="3"/>
      <c r="I6" s="3"/>
      <c r="J6" s="3"/>
    </row>
    <row r="7" spans="1:10" ht="18" customHeight="1" x14ac:dyDescent="0.25">
      <c r="A7" s="12"/>
      <c r="B7" s="72" t="s">
        <v>26</v>
      </c>
      <c r="C7" s="72"/>
      <c r="D7" s="72"/>
      <c r="E7" s="72"/>
      <c r="F7" s="72"/>
      <c r="G7" s="72"/>
      <c r="H7" s="72"/>
      <c r="I7" s="72"/>
      <c r="J7" s="75"/>
    </row>
    <row r="8" spans="1:10" ht="38.25" customHeight="1" x14ac:dyDescent="0.25">
      <c r="A8" s="9" t="s">
        <v>52</v>
      </c>
      <c r="B8" s="73"/>
      <c r="C8" s="33" t="s">
        <v>54</v>
      </c>
      <c r="D8" s="33" t="s">
        <v>53</v>
      </c>
      <c r="E8" s="33" t="s">
        <v>55</v>
      </c>
      <c r="F8" s="33" t="s">
        <v>53</v>
      </c>
      <c r="G8" s="33" t="s">
        <v>54</v>
      </c>
      <c r="H8" s="33" t="s">
        <v>53</v>
      </c>
      <c r="I8" s="33" t="s">
        <v>55</v>
      </c>
      <c r="J8" s="46" t="s">
        <v>53</v>
      </c>
    </row>
    <row r="9" spans="1:10" ht="31.5" customHeight="1" thickBot="1" x14ac:dyDescent="0.3">
      <c r="A9" s="8"/>
      <c r="B9" s="74"/>
      <c r="C9" s="10" t="s">
        <v>64</v>
      </c>
      <c r="D9" s="10" t="s">
        <v>25</v>
      </c>
      <c r="E9" s="10" t="s">
        <v>64</v>
      </c>
      <c r="F9" s="10" t="s">
        <v>25</v>
      </c>
      <c r="G9" s="10" t="s">
        <v>65</v>
      </c>
      <c r="H9" s="10" t="s">
        <v>25</v>
      </c>
      <c r="I9" s="10" t="s">
        <v>65</v>
      </c>
      <c r="J9" s="45" t="s">
        <v>25</v>
      </c>
    </row>
    <row r="10" spans="1:10" x14ac:dyDescent="0.25">
      <c r="A10" s="26" t="s">
        <v>0</v>
      </c>
      <c r="B10" s="11" t="s">
        <v>27</v>
      </c>
      <c r="C10" s="22">
        <f>FBiH!C11+RS!C9</f>
        <v>11029</v>
      </c>
      <c r="D10" s="43">
        <f t="shared" ref="D10:D33" si="0">C10/C$34*100</f>
        <v>8.4943660995540622</v>
      </c>
      <c r="E10" s="22">
        <f>FBiH!E11+RS!E9</f>
        <v>15272778</v>
      </c>
      <c r="F10" s="40">
        <f t="shared" ref="F10:F33" si="1">E10/E$34*100</f>
        <v>4.7727369353567868</v>
      </c>
      <c r="G10" s="22">
        <f>FBiH!G11+RS!G9</f>
        <v>11143</v>
      </c>
      <c r="H10" s="50">
        <f t="shared" ref="H10:H33" si="2">G10/G$34*100</f>
        <v>7.4878204482075068</v>
      </c>
      <c r="I10" s="22">
        <f>FBiH!I11+RS!I9</f>
        <v>16065563</v>
      </c>
      <c r="J10" s="40">
        <f>I10/I$34*100</f>
        <v>4.5936144808803236</v>
      </c>
    </row>
    <row r="11" spans="1:10" x14ac:dyDescent="0.25">
      <c r="A11" s="27" t="s">
        <v>1</v>
      </c>
      <c r="B11" s="11" t="s">
        <v>28</v>
      </c>
      <c r="C11" s="22">
        <f>FBiH!C12+RS!C10</f>
        <v>29237</v>
      </c>
      <c r="D11" s="43">
        <f t="shared" si="0"/>
        <v>22.517887537642771</v>
      </c>
      <c r="E11" s="22">
        <f>FBiH!E12+RS!E10</f>
        <v>7118937</v>
      </c>
      <c r="F11" s="40">
        <f t="shared" si="1"/>
        <v>2.2246649273876722</v>
      </c>
      <c r="G11" s="22">
        <f>FBiH!G12+RS!G10</f>
        <v>41367</v>
      </c>
      <c r="H11" s="40">
        <f t="shared" si="2"/>
        <v>27.797601048281422</v>
      </c>
      <c r="I11" s="22">
        <f>FBiH!I12+RS!I10</f>
        <v>8967224</v>
      </c>
      <c r="J11" s="40">
        <f>I11/I$34*100</f>
        <v>2.5639916895347881</v>
      </c>
    </row>
    <row r="12" spans="1:10" x14ac:dyDescent="0.25">
      <c r="A12" s="27" t="s">
        <v>2</v>
      </c>
      <c r="B12" s="11" t="s">
        <v>29</v>
      </c>
      <c r="C12" s="22">
        <f>FBiH!C13+RS!C11</f>
        <v>20906</v>
      </c>
      <c r="D12" s="43">
        <f t="shared" si="0"/>
        <v>16.101479524642055</v>
      </c>
      <c r="E12" s="22">
        <f>FBiH!E13+RS!E11</f>
        <v>54567715</v>
      </c>
      <c r="F12" s="40">
        <f t="shared" si="1"/>
        <v>17.052388822683245</v>
      </c>
      <c r="G12" s="22">
        <f>FBiH!G13+RS!G11</f>
        <v>22650</v>
      </c>
      <c r="H12" s="40">
        <f t="shared" si="2"/>
        <v>15.220239895171858</v>
      </c>
      <c r="I12" s="22">
        <f>FBiH!I13+RS!I11</f>
        <v>63245514</v>
      </c>
      <c r="J12" s="40">
        <f t="shared" ref="J12:J33" si="3">I12/I$34*100</f>
        <v>18.083742783313554</v>
      </c>
    </row>
    <row r="13" spans="1:10" x14ac:dyDescent="0.25">
      <c r="A13" s="27" t="s">
        <v>3</v>
      </c>
      <c r="B13" s="11" t="s">
        <v>30</v>
      </c>
      <c r="C13" s="22">
        <f>FBiH!C14+RS!C12</f>
        <v>0</v>
      </c>
      <c r="D13" s="43">
        <f t="shared" si="0"/>
        <v>0</v>
      </c>
      <c r="E13" s="22">
        <f>FBiH!E14+RS!E12</f>
        <v>0</v>
      </c>
      <c r="F13" s="40">
        <f t="shared" si="1"/>
        <v>0</v>
      </c>
      <c r="G13" s="22">
        <f>FBiH!G14+RS!G12</f>
        <v>0</v>
      </c>
      <c r="H13" s="40">
        <f t="shared" si="2"/>
        <v>0</v>
      </c>
      <c r="I13" s="22">
        <f>FBiH!I14+RS!I12</f>
        <v>0</v>
      </c>
      <c r="J13" s="40">
        <f t="shared" si="3"/>
        <v>0</v>
      </c>
    </row>
    <row r="14" spans="1:10" x14ac:dyDescent="0.25">
      <c r="A14" s="27" t="s">
        <v>4</v>
      </c>
      <c r="B14" s="11" t="s">
        <v>31</v>
      </c>
      <c r="C14" s="22">
        <f>FBiH!C15+RS!C13</f>
        <v>1</v>
      </c>
      <c r="D14" s="43">
        <f t="shared" si="0"/>
        <v>7.701846132517965E-4</v>
      </c>
      <c r="E14" s="22">
        <f>FBiH!E15+RS!E13</f>
        <v>6845</v>
      </c>
      <c r="F14" s="40">
        <f t="shared" si="1"/>
        <v>2.1390597259069179E-3</v>
      </c>
      <c r="G14" s="22">
        <f>FBiH!G15+RS!G13</f>
        <v>0</v>
      </c>
      <c r="H14" s="40">
        <f t="shared" si="2"/>
        <v>0</v>
      </c>
      <c r="I14" s="22">
        <f>FBiH!I15+RS!I13</f>
        <v>0</v>
      </c>
      <c r="J14" s="40">
        <f t="shared" si="3"/>
        <v>0</v>
      </c>
    </row>
    <row r="15" spans="1:10" x14ac:dyDescent="0.25">
      <c r="A15" s="27" t="s">
        <v>5</v>
      </c>
      <c r="B15" s="11" t="s">
        <v>32</v>
      </c>
      <c r="C15" s="22">
        <f>FBiH!C16+RS!C14</f>
        <v>0</v>
      </c>
      <c r="D15" s="43">
        <f t="shared" si="0"/>
        <v>0</v>
      </c>
      <c r="E15" s="22">
        <f>FBiH!E16+RS!E14</f>
        <v>0</v>
      </c>
      <c r="F15" s="40">
        <f t="shared" si="1"/>
        <v>0</v>
      </c>
      <c r="G15" s="22">
        <f>FBiH!G16+RS!G14</f>
        <v>0</v>
      </c>
      <c r="H15" s="40">
        <f t="shared" si="2"/>
        <v>0</v>
      </c>
      <c r="I15" s="22">
        <f>FBiH!I16+RS!I14</f>
        <v>0</v>
      </c>
      <c r="J15" s="40">
        <f t="shared" si="3"/>
        <v>0</v>
      </c>
    </row>
    <row r="16" spans="1:10" x14ac:dyDescent="0.25">
      <c r="A16" s="27" t="s">
        <v>6</v>
      </c>
      <c r="B16" s="11" t="s">
        <v>33</v>
      </c>
      <c r="C16" s="22">
        <f>FBiH!C17+RS!C15</f>
        <v>169</v>
      </c>
      <c r="D16" s="43">
        <f t="shared" si="0"/>
        <v>0.13016119963955361</v>
      </c>
      <c r="E16" s="22">
        <f>FBiH!E17+RS!E15</f>
        <v>509406</v>
      </c>
      <c r="F16" s="40">
        <f t="shared" si="1"/>
        <v>0.15918916855154702</v>
      </c>
      <c r="G16" s="22">
        <f>FBiH!G17+RS!G15</f>
        <v>185</v>
      </c>
      <c r="H16" s="40">
        <f t="shared" si="2"/>
        <v>0.12431542519235292</v>
      </c>
      <c r="I16" s="22">
        <f>FBiH!I17+RS!I15</f>
        <v>439295</v>
      </c>
      <c r="J16" s="40">
        <f t="shared" si="3"/>
        <v>0.12560729265313153</v>
      </c>
    </row>
    <row r="17" spans="1:10" x14ac:dyDescent="0.25">
      <c r="A17" s="27" t="s">
        <v>7</v>
      </c>
      <c r="B17" s="11" t="s">
        <v>34</v>
      </c>
      <c r="C17" s="22">
        <f>FBiH!C18+RS!C16</f>
        <v>1668</v>
      </c>
      <c r="D17" s="43">
        <f t="shared" si="0"/>
        <v>1.2846679349039964</v>
      </c>
      <c r="E17" s="22">
        <f>FBiH!E18+RS!E16</f>
        <v>11914578</v>
      </c>
      <c r="F17" s="40">
        <f t="shared" si="1"/>
        <v>3.7233007963442795</v>
      </c>
      <c r="G17" s="22">
        <f>FBiH!G18+RS!G16</f>
        <v>1473</v>
      </c>
      <c r="H17" s="40">
        <f t="shared" si="2"/>
        <v>0.98981957463965331</v>
      </c>
      <c r="I17" s="22">
        <f>FBiH!I18+RS!I16</f>
        <v>7703860</v>
      </c>
      <c r="J17" s="40">
        <f t="shared" si="3"/>
        <v>2.2027589605589726</v>
      </c>
    </row>
    <row r="18" spans="1:10" x14ac:dyDescent="0.25">
      <c r="A18" s="27" t="s">
        <v>8</v>
      </c>
      <c r="B18" s="11" t="s">
        <v>35</v>
      </c>
      <c r="C18" s="22">
        <f>FBiH!C19+RS!C17</f>
        <v>2114</v>
      </c>
      <c r="D18" s="43">
        <f t="shared" si="0"/>
        <v>1.6281702724142977</v>
      </c>
      <c r="E18" s="22">
        <f>FBiH!E19+RS!E17</f>
        <v>9251034</v>
      </c>
      <c r="F18" s="40">
        <f t="shared" si="1"/>
        <v>2.8909443758065128</v>
      </c>
      <c r="G18" s="22">
        <f>FBiH!G19+RS!G17</f>
        <v>1971</v>
      </c>
      <c r="H18" s="40">
        <f t="shared" si="2"/>
        <v>1.3244632597520412</v>
      </c>
      <c r="I18" s="22">
        <f>FBiH!I19+RS!I17</f>
        <v>6112161</v>
      </c>
      <c r="J18" s="40">
        <f t="shared" si="3"/>
        <v>1.747645649210797</v>
      </c>
    </row>
    <row r="19" spans="1:10" s="17" customFormat="1" x14ac:dyDescent="0.25">
      <c r="A19" s="27" t="s">
        <v>9</v>
      </c>
      <c r="B19" s="11" t="s">
        <v>36</v>
      </c>
      <c r="C19" s="22">
        <f>FBiH!C20+RS!C18</f>
        <v>43489</v>
      </c>
      <c r="D19" s="43">
        <f t="shared" si="0"/>
        <v>33.494558645707379</v>
      </c>
      <c r="E19" s="22">
        <f>FBiH!E20+RS!E18</f>
        <v>133250334</v>
      </c>
      <c r="F19" s="40">
        <f t="shared" si="1"/>
        <v>41.640675372249127</v>
      </c>
      <c r="G19" s="22">
        <f>FBiH!G20+RS!G18</f>
        <v>47147</v>
      </c>
      <c r="H19" s="40">
        <f t="shared" si="2"/>
        <v>31.681618116453315</v>
      </c>
      <c r="I19" s="22">
        <f>FBiH!I20+RS!I18</f>
        <v>155915187</v>
      </c>
      <c r="J19" s="40">
        <f t="shared" si="3"/>
        <v>44.580713467207069</v>
      </c>
    </row>
    <row r="20" spans="1:10" s="17" customFormat="1" x14ac:dyDescent="0.25">
      <c r="A20" s="27" t="s">
        <v>10</v>
      </c>
      <c r="B20" s="11" t="s">
        <v>37</v>
      </c>
      <c r="C20" s="22">
        <f>FBiH!C21+RS!C19</f>
        <v>0</v>
      </c>
      <c r="D20" s="43">
        <f t="shared" si="0"/>
        <v>0</v>
      </c>
      <c r="E20" s="22">
        <f>FBiH!E21+RS!E19</f>
        <v>0</v>
      </c>
      <c r="F20" s="40">
        <f t="shared" si="1"/>
        <v>0</v>
      </c>
      <c r="G20" s="22">
        <f>FBiH!G21+RS!G19</f>
        <v>0</v>
      </c>
      <c r="H20" s="40">
        <f t="shared" si="2"/>
        <v>0</v>
      </c>
      <c r="I20" s="22">
        <f>FBiH!I21+RS!I19</f>
        <v>0</v>
      </c>
      <c r="J20" s="40">
        <f t="shared" si="3"/>
        <v>0</v>
      </c>
    </row>
    <row r="21" spans="1:10" x14ac:dyDescent="0.25">
      <c r="A21" s="27" t="s">
        <v>11</v>
      </c>
      <c r="B21" s="11" t="s">
        <v>38</v>
      </c>
      <c r="C21" s="22">
        <f>FBiH!C22+RS!C20</f>
        <v>0</v>
      </c>
      <c r="D21" s="43">
        <f t="shared" si="0"/>
        <v>0</v>
      </c>
      <c r="E21" s="22">
        <f>FBiH!E22+RS!E20</f>
        <v>386</v>
      </c>
      <c r="F21" s="40">
        <f t="shared" si="1"/>
        <v>1.20624843564656E-4</v>
      </c>
      <c r="G21" s="22">
        <f>FBiH!G22+RS!G20</f>
        <v>0</v>
      </c>
      <c r="H21" s="40">
        <f t="shared" si="2"/>
        <v>0</v>
      </c>
      <c r="I21" s="22">
        <f>FBiH!I22+RS!I20</f>
        <v>0</v>
      </c>
      <c r="J21" s="40">
        <f t="shared" si="3"/>
        <v>0</v>
      </c>
    </row>
    <row r="22" spans="1:10" x14ac:dyDescent="0.25">
      <c r="A22" s="27" t="s">
        <v>12</v>
      </c>
      <c r="B22" s="11" t="s">
        <v>39</v>
      </c>
      <c r="C22" s="22">
        <f>FBiH!C23+RS!C21</f>
        <v>747</v>
      </c>
      <c r="D22" s="43">
        <f t="shared" si="0"/>
        <v>0.57532790609909201</v>
      </c>
      <c r="E22" s="22">
        <f>FBiH!E23+RS!E21</f>
        <v>1552419</v>
      </c>
      <c r="F22" s="40">
        <f t="shared" si="1"/>
        <v>0.48513030834663134</v>
      </c>
      <c r="G22" s="22">
        <f>FBiH!G23+RS!G21</f>
        <v>641</v>
      </c>
      <c r="H22" s="40">
        <f t="shared" si="2"/>
        <v>0.43073614890972012</v>
      </c>
      <c r="I22" s="22">
        <f>FBiH!I23+RS!I21</f>
        <v>1449735</v>
      </c>
      <c r="J22" s="40">
        <f t="shared" si="3"/>
        <v>0.41452165040459743</v>
      </c>
    </row>
    <row r="23" spans="1:10" x14ac:dyDescent="0.25">
      <c r="A23" s="27" t="s">
        <v>13</v>
      </c>
      <c r="B23" s="11" t="s">
        <v>40</v>
      </c>
      <c r="C23" s="22">
        <f>FBiH!C24+RS!C22</f>
        <v>465</v>
      </c>
      <c r="D23" s="43">
        <f t="shared" si="0"/>
        <v>0.35813584516208535</v>
      </c>
      <c r="E23" s="22">
        <f>FBiH!E24+RS!E22</f>
        <v>1705484</v>
      </c>
      <c r="F23" s="40">
        <f t="shared" si="1"/>
        <v>0.53296305881353312</v>
      </c>
      <c r="G23" s="22">
        <f>FBiH!G24+RS!G22</f>
        <v>353</v>
      </c>
      <c r="H23" s="40">
        <f t="shared" si="2"/>
        <v>0.23720727077243559</v>
      </c>
      <c r="I23" s="22">
        <f>FBiH!I24+RS!I22</f>
        <v>1804150</v>
      </c>
      <c r="J23" s="40">
        <f t="shared" si="3"/>
        <v>0.51585926778166669</v>
      </c>
    </row>
    <row r="24" spans="1:10" x14ac:dyDescent="0.25">
      <c r="A24" s="27" t="s">
        <v>14</v>
      </c>
      <c r="B24" s="11" t="s">
        <v>41</v>
      </c>
      <c r="C24" s="22">
        <f>FBiH!C25+RS!C23</f>
        <v>87</v>
      </c>
      <c r="D24" s="43">
        <f t="shared" si="0"/>
        <v>6.7006061352906293E-2</v>
      </c>
      <c r="E24" s="22">
        <f>FBiH!E25+RS!E23</f>
        <v>182332</v>
      </c>
      <c r="F24" s="40">
        <f t="shared" si="1"/>
        <v>5.6978676105779426E-2</v>
      </c>
      <c r="G24" s="22">
        <f>FBiH!G25+RS!G23</f>
        <v>109</v>
      </c>
      <c r="H24" s="40">
        <f t="shared" si="2"/>
        <v>7.3245304572791714E-2</v>
      </c>
      <c r="I24" s="22">
        <f>FBiH!I25+RS!I23</f>
        <v>145097</v>
      </c>
      <c r="J24" s="40">
        <f t="shared" si="3"/>
        <v>4.1487477303614718E-2</v>
      </c>
    </row>
    <row r="25" spans="1:10" x14ac:dyDescent="0.25">
      <c r="A25" s="27" t="s">
        <v>15</v>
      </c>
      <c r="B25" s="11" t="s">
        <v>42</v>
      </c>
      <c r="C25" s="22">
        <f>FBiH!C26+RS!C24</f>
        <v>6441</v>
      </c>
      <c r="D25" s="43">
        <f t="shared" si="0"/>
        <v>4.9607590939548212</v>
      </c>
      <c r="E25" s="22">
        <f>FBiH!E26+RS!E24</f>
        <v>1264852</v>
      </c>
      <c r="F25" s="40">
        <f t="shared" si="1"/>
        <v>0.39526573738974685</v>
      </c>
      <c r="G25" s="22">
        <f>FBiH!G26+RS!G24</f>
        <v>8076</v>
      </c>
      <c r="H25" s="40">
        <f t="shared" si="2"/>
        <v>5.4268722910996869</v>
      </c>
      <c r="I25" s="22">
        <f>FBiH!I26+RS!I24</f>
        <v>1703712</v>
      </c>
      <c r="J25" s="40">
        <f t="shared" si="3"/>
        <v>0.4871411051358473</v>
      </c>
    </row>
    <row r="26" spans="1:10" x14ac:dyDescent="0.25">
      <c r="A26" s="27" t="s">
        <v>16</v>
      </c>
      <c r="B26" s="11" t="s">
        <v>43</v>
      </c>
      <c r="C26" s="22">
        <f>FBiH!C27+RS!C25</f>
        <v>0</v>
      </c>
      <c r="D26" s="43">
        <f t="shared" si="0"/>
        <v>0</v>
      </c>
      <c r="E26" s="22">
        <f>FBiH!E27+RS!E25</f>
        <v>0</v>
      </c>
      <c r="F26" s="40">
        <f t="shared" si="1"/>
        <v>0</v>
      </c>
      <c r="G26" s="22">
        <f>FBiH!G27+RS!G25</f>
        <v>1</v>
      </c>
      <c r="H26" s="40">
        <f t="shared" si="2"/>
        <v>6.719752713100158E-4</v>
      </c>
      <c r="I26" s="22">
        <f>FBiH!I27+RS!I25</f>
        <v>1150</v>
      </c>
      <c r="J26" s="40">
        <f>I26/I$34*100</f>
        <v>3.2881864476286157E-4</v>
      </c>
    </row>
    <row r="27" spans="1:10" x14ac:dyDescent="0.25">
      <c r="A27" s="27" t="s">
        <v>17</v>
      </c>
      <c r="B27" s="11" t="s">
        <v>44</v>
      </c>
      <c r="C27" s="22">
        <f>FBiH!C28+RS!C26</f>
        <v>681</v>
      </c>
      <c r="D27" s="43">
        <f t="shared" si="0"/>
        <v>0.52449572162447333</v>
      </c>
      <c r="E27" s="22">
        <f>FBiH!E28+RS!E26</f>
        <v>368482</v>
      </c>
      <c r="F27" s="40">
        <f t="shared" si="1"/>
        <v>0.11515047566422688</v>
      </c>
      <c r="G27" s="22">
        <f>FBiH!G28+RS!G26</f>
        <v>763</v>
      </c>
      <c r="H27" s="40">
        <f t="shared" si="2"/>
        <v>0.51271713200954205</v>
      </c>
      <c r="I27" s="22">
        <f>FBiH!I28+RS!I26</f>
        <v>491366</v>
      </c>
      <c r="J27" s="40">
        <f t="shared" si="3"/>
        <v>0.14049591495873759</v>
      </c>
    </row>
    <row r="28" spans="1:10" x14ac:dyDescent="0.25">
      <c r="A28" s="28" t="s">
        <v>23</v>
      </c>
      <c r="B28" s="6" t="s">
        <v>45</v>
      </c>
      <c r="C28" s="23">
        <f>SUM(C10:C27)</f>
        <v>117034</v>
      </c>
      <c r="D28" s="44">
        <f t="shared" si="0"/>
        <v>90.137786027310753</v>
      </c>
      <c r="E28" s="23">
        <f>SUM(E10:E27)</f>
        <v>236965582</v>
      </c>
      <c r="F28" s="41">
        <f t="shared" si="1"/>
        <v>74.051648339268567</v>
      </c>
      <c r="G28" s="23">
        <f>SUM(G10:G27)</f>
        <v>135879</v>
      </c>
      <c r="H28" s="41">
        <f t="shared" si="2"/>
        <v>91.307327890333639</v>
      </c>
      <c r="I28" s="23">
        <f>SUM(I10:I27)-5</f>
        <v>264044009</v>
      </c>
      <c r="J28" s="41">
        <f t="shared" si="3"/>
        <v>75.497907127941573</v>
      </c>
    </row>
    <row r="29" spans="1:10" x14ac:dyDescent="0.25">
      <c r="A29" s="29" t="s">
        <v>22</v>
      </c>
      <c r="B29" s="4" t="s">
        <v>46</v>
      </c>
      <c r="C29" s="22">
        <f>FBiH!C30+RS!C28</f>
        <v>10827</v>
      </c>
      <c r="D29" s="43">
        <f t="shared" si="0"/>
        <v>8.3387888076772008</v>
      </c>
      <c r="E29" s="22">
        <f>FBiH!E30+RS!E28</f>
        <v>79502548</v>
      </c>
      <c r="F29" s="40">
        <f t="shared" si="1"/>
        <v>24.844514029770867</v>
      </c>
      <c r="G29" s="22">
        <f>FBiH!G30+RS!G28</f>
        <v>10609</v>
      </c>
      <c r="H29" s="40">
        <f t="shared" si="2"/>
        <v>7.1289856533279572</v>
      </c>
      <c r="I29" s="22">
        <f>FBiH!I30+RS!I28</f>
        <v>81611930</v>
      </c>
      <c r="J29" s="40">
        <f>I29/I$34*100</f>
        <v>23.335238451375236</v>
      </c>
    </row>
    <row r="30" spans="1:10" x14ac:dyDescent="0.25">
      <c r="A30" s="29" t="s">
        <v>20</v>
      </c>
      <c r="B30" s="5" t="s">
        <v>47</v>
      </c>
      <c r="C30" s="22">
        <f>FBiH!C31+RS!C29</f>
        <v>35</v>
      </c>
      <c r="D30" s="43">
        <f t="shared" si="0"/>
        <v>2.6956461463812878E-2</v>
      </c>
      <c r="E30" s="22">
        <f>FBiH!E31+RS!E29</f>
        <v>286366</v>
      </c>
      <c r="F30" s="40">
        <f t="shared" si="1"/>
        <v>8.9489258943617311E-2</v>
      </c>
      <c r="G30" s="22">
        <f>FBiH!G31+RS!G29</f>
        <v>53</v>
      </c>
      <c r="H30" s="40">
        <f t="shared" si="2"/>
        <v>3.5614689379430839E-2</v>
      </c>
      <c r="I30" s="22">
        <f>FBiH!I31+RS!I29</f>
        <v>290987</v>
      </c>
      <c r="J30" s="40">
        <f t="shared" si="3"/>
        <v>8.3201696507487641E-2</v>
      </c>
    </row>
    <row r="31" spans="1:10" x14ac:dyDescent="0.25">
      <c r="A31" s="29" t="s">
        <v>21</v>
      </c>
      <c r="B31" s="14" t="s">
        <v>48</v>
      </c>
      <c r="C31" s="22">
        <f>FBiH!C32+RS!C30</f>
        <v>1943</v>
      </c>
      <c r="D31" s="43">
        <f t="shared" si="0"/>
        <v>1.4964687035482405</v>
      </c>
      <c r="E31" s="22">
        <f>FBiH!E32+RS!E30</f>
        <v>3245919</v>
      </c>
      <c r="F31" s="40">
        <f t="shared" si="1"/>
        <v>1.014348372016955</v>
      </c>
      <c r="G31" s="22">
        <f>FBiH!G32+RS!G30</f>
        <v>2274</v>
      </c>
      <c r="H31" s="40">
        <f t="shared" si="2"/>
        <v>1.5280717669589761</v>
      </c>
      <c r="I31" s="22">
        <f>FBiH!I32+RS!I30</f>
        <v>3789933</v>
      </c>
      <c r="J31" s="40">
        <f t="shared" si="3"/>
        <v>1.0836527241756924</v>
      </c>
    </row>
    <row r="32" spans="1:10" ht="15.75" customHeight="1" x14ac:dyDescent="0.25">
      <c r="A32" s="30" t="s">
        <v>19</v>
      </c>
      <c r="B32" s="14" t="s">
        <v>49</v>
      </c>
      <c r="C32" s="22">
        <f>FBiH!C33+RS!C31</f>
        <v>0</v>
      </c>
      <c r="D32" s="43">
        <f t="shared" si="0"/>
        <v>0</v>
      </c>
      <c r="E32" s="22">
        <f>FBiH!E33+RS!E31</f>
        <v>0</v>
      </c>
      <c r="F32" s="40">
        <f t="shared" si="1"/>
        <v>0</v>
      </c>
      <c r="G32" s="22">
        <f>FBiH!G33+RS!G31</f>
        <v>0</v>
      </c>
      <c r="H32" s="40">
        <f t="shared" si="2"/>
        <v>0</v>
      </c>
      <c r="I32" s="22">
        <f>FBiH!I33+RS!I31</f>
        <v>0</v>
      </c>
      <c r="J32" s="40">
        <f>I32/I$34*100</f>
        <v>0</v>
      </c>
    </row>
    <row r="33" spans="1:10" x14ac:dyDescent="0.25">
      <c r="A33" s="31" t="s">
        <v>18</v>
      </c>
      <c r="B33" s="7" t="s">
        <v>50</v>
      </c>
      <c r="C33" s="24">
        <f>SUM(C29:C32)</f>
        <v>12805</v>
      </c>
      <c r="D33" s="1">
        <f t="shared" si="0"/>
        <v>9.8622139726892524</v>
      </c>
      <c r="E33" s="25">
        <f>SUM(E29:E32)</f>
        <v>83034833</v>
      </c>
      <c r="F33" s="39">
        <f t="shared" si="1"/>
        <v>25.94835166073144</v>
      </c>
      <c r="G33" s="24">
        <f>SUM(G29:G32)</f>
        <v>12936</v>
      </c>
      <c r="H33" s="39">
        <f t="shared" si="2"/>
        <v>8.6926721096663648</v>
      </c>
      <c r="I33" s="25">
        <f>SUM(I29:I32)</f>
        <v>85692850</v>
      </c>
      <c r="J33" s="39">
        <f t="shared" si="3"/>
        <v>24.502092872058416</v>
      </c>
    </row>
    <row r="34" spans="1:10" x14ac:dyDescent="0.25">
      <c r="A34" s="15" t="s">
        <v>24</v>
      </c>
      <c r="B34" s="16" t="s">
        <v>63</v>
      </c>
      <c r="C34" s="47">
        <f>C28+C33</f>
        <v>129839</v>
      </c>
      <c r="D34" s="48">
        <f>D28+D33</f>
        <v>100</v>
      </c>
      <c r="E34" s="47">
        <f>E28+E33</f>
        <v>320000415</v>
      </c>
      <c r="F34" s="38">
        <f>(F28+F33)</f>
        <v>100</v>
      </c>
      <c r="G34" s="47">
        <f>G28+G33</f>
        <v>148815</v>
      </c>
      <c r="H34" s="49">
        <f>H28+H33</f>
        <v>100</v>
      </c>
      <c r="I34" s="47">
        <f>I28+I33</f>
        <v>349736859</v>
      </c>
      <c r="J34" s="38">
        <f>(J28+J33)</f>
        <v>99.999999999999986</v>
      </c>
    </row>
    <row r="36" spans="1:10" s="66" customFormat="1" ht="12" x14ac:dyDescent="0.25">
      <c r="A36" s="66" t="s">
        <v>60</v>
      </c>
    </row>
    <row r="37" spans="1:10" s="66" customFormat="1" ht="12" x14ac:dyDescent="0.25">
      <c r="A37" s="66" t="s">
        <v>62</v>
      </c>
      <c r="C37" s="67"/>
      <c r="E37" s="68"/>
      <c r="G37" s="67"/>
      <c r="I37" s="68"/>
    </row>
    <row r="38" spans="1:10" x14ac:dyDescent="0.25">
      <c r="C38" s="18"/>
      <c r="E38" s="20"/>
      <c r="G38" s="18"/>
      <c r="I38" s="20"/>
    </row>
    <row r="40" spans="1:10" x14ac:dyDescent="0.25">
      <c r="E40" s="20"/>
      <c r="F40" s="20"/>
      <c r="I40" s="20"/>
      <c r="J40" s="20"/>
    </row>
    <row r="41" spans="1:10" x14ac:dyDescent="0.25">
      <c r="C41" s="21"/>
      <c r="G41" s="21"/>
    </row>
    <row r="42" spans="1:10" x14ac:dyDescent="0.25">
      <c r="E42" s="20"/>
      <c r="I42" s="20"/>
    </row>
    <row r="43" spans="1:10" x14ac:dyDescent="0.25">
      <c r="C43" s="18"/>
      <c r="G43" s="18"/>
    </row>
    <row r="44" spans="1:10" x14ac:dyDescent="0.25">
      <c r="B44" s="18"/>
    </row>
  </sheetData>
  <mergeCells count="5">
    <mergeCell ref="C7:D7"/>
    <mergeCell ref="E7:F7"/>
    <mergeCell ref="B7:B9"/>
    <mergeCell ref="G7:H7"/>
    <mergeCell ref="I7:J7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ignoredErrors>
    <ignoredError sqref="A10:A27 A33" numberStoredAsText="1"/>
    <ignoredError sqref="A28:A29 A34" twoDigitTextYear="1" numberStoredAsText="1"/>
    <ignoredError sqref="D28 D33 F28:F34 G28 G33" formula="1"/>
    <ignoredError sqref="H10:H27 J12:J25 H34 J27:J28 J30:J31 J33:J34" evalError="1"/>
    <ignoredError sqref="H28:H33" evalError="1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showGridLines="0" showRuler="0" view="pageLayout" topLeftCell="B6" zoomScaleNormal="70" workbookViewId="0">
      <selection activeCell="I35" sqref="I35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5" spans="1:10" x14ac:dyDescent="0.25">
      <c r="A5" s="32" t="s">
        <v>56</v>
      </c>
      <c r="C5" s="13"/>
      <c r="D5" s="2"/>
      <c r="E5" s="2"/>
      <c r="F5" s="2"/>
      <c r="G5" s="13"/>
      <c r="H5" s="2"/>
      <c r="I5" s="2"/>
      <c r="J5" s="2"/>
    </row>
    <row r="6" spans="1:10" x14ac:dyDescent="0.25">
      <c r="C6" s="3"/>
      <c r="D6" s="3"/>
      <c r="E6" s="3"/>
      <c r="F6" s="3"/>
      <c r="G6" s="3"/>
      <c r="H6" s="3"/>
      <c r="I6" s="3"/>
      <c r="J6" s="3"/>
    </row>
    <row r="7" spans="1:10" ht="15.75" thickBot="1" x14ac:dyDescent="0.3">
      <c r="C7" s="3"/>
      <c r="D7" s="3"/>
      <c r="E7" s="3"/>
      <c r="F7" s="3"/>
      <c r="G7" s="3"/>
      <c r="H7" s="3"/>
      <c r="I7" s="3"/>
      <c r="J7" s="3"/>
    </row>
    <row r="8" spans="1:10" ht="18" customHeight="1" x14ac:dyDescent="0.25">
      <c r="A8" s="34"/>
      <c r="B8" s="76" t="s">
        <v>26</v>
      </c>
      <c r="C8" s="76"/>
      <c r="D8" s="76"/>
      <c r="E8" s="76"/>
      <c r="F8" s="76"/>
      <c r="G8" s="76"/>
      <c r="H8" s="76"/>
      <c r="I8" s="76"/>
      <c r="J8" s="77"/>
    </row>
    <row r="9" spans="1:10" ht="38.25" customHeight="1" x14ac:dyDescent="0.25">
      <c r="A9" s="35" t="s">
        <v>52</v>
      </c>
      <c r="B9" s="73"/>
      <c r="C9" s="33" t="s">
        <v>54</v>
      </c>
      <c r="D9" s="33" t="s">
        <v>53</v>
      </c>
      <c r="E9" s="33" t="s">
        <v>55</v>
      </c>
      <c r="F9" s="33" t="s">
        <v>53</v>
      </c>
      <c r="G9" s="33" t="s">
        <v>54</v>
      </c>
      <c r="H9" s="33" t="s">
        <v>53</v>
      </c>
      <c r="I9" s="33" t="s">
        <v>55</v>
      </c>
      <c r="J9" s="36" t="s">
        <v>53</v>
      </c>
    </row>
    <row r="10" spans="1:10" ht="31.5" customHeight="1" thickBot="1" x14ac:dyDescent="0.3">
      <c r="A10" s="37"/>
      <c r="B10" s="74"/>
      <c r="C10" s="10" t="s">
        <v>64</v>
      </c>
      <c r="D10" s="10" t="s">
        <v>25</v>
      </c>
      <c r="E10" s="10" t="s">
        <v>64</v>
      </c>
      <c r="F10" s="10" t="s">
        <v>25</v>
      </c>
      <c r="G10" s="10" t="s">
        <v>65</v>
      </c>
      <c r="H10" s="10" t="s">
        <v>25</v>
      </c>
      <c r="I10" s="10" t="s">
        <v>65</v>
      </c>
      <c r="J10" s="45" t="s">
        <v>25</v>
      </c>
    </row>
    <row r="11" spans="1:10" x14ac:dyDescent="0.25">
      <c r="A11" s="27" t="s">
        <v>0</v>
      </c>
      <c r="B11" s="11" t="s">
        <v>27</v>
      </c>
      <c r="C11" s="51">
        <v>7153</v>
      </c>
      <c r="D11" s="50">
        <f t="shared" ref="D11:D34" si="0">C11/C$35*100</f>
        <v>6.8202404675864567</v>
      </c>
      <c r="E11" s="51">
        <v>10413607</v>
      </c>
      <c r="F11" s="42">
        <f>E11/E$35*100</f>
        <v>4.3965855657131137</v>
      </c>
      <c r="G11" s="51">
        <v>7619</v>
      </c>
      <c r="H11" s="50">
        <f t="shared" ref="H11:H34" si="1">G11/G$35*100</f>
        <v>6.1525416885371662</v>
      </c>
      <c r="I11" s="51">
        <v>11122397</v>
      </c>
      <c r="J11" s="42">
        <f>I11/I$35*100</f>
        <v>4.2251422333371513</v>
      </c>
    </row>
    <row r="12" spans="1:10" x14ac:dyDescent="0.25">
      <c r="A12" s="27" t="s">
        <v>1</v>
      </c>
      <c r="B12" s="11" t="s">
        <v>28</v>
      </c>
      <c r="C12" s="51">
        <v>28167</v>
      </c>
      <c r="D12" s="40">
        <f t="shared" si="0"/>
        <v>26.856663393052948</v>
      </c>
      <c r="E12" s="51">
        <v>6215968</v>
      </c>
      <c r="F12" s="40">
        <f t="shared" ref="F12:F13" si="2">E12/E$35*100</f>
        <v>2.6243582253233302</v>
      </c>
      <c r="G12" s="51">
        <v>40561</v>
      </c>
      <c r="H12" s="40">
        <f t="shared" si="1"/>
        <v>32.754067912948685</v>
      </c>
      <c r="I12" s="51">
        <v>8177746</v>
      </c>
      <c r="J12" s="40">
        <f t="shared" ref="J12:J13" si="3">I12/I$35*100</f>
        <v>3.106537196802448</v>
      </c>
    </row>
    <row r="13" spans="1:10" x14ac:dyDescent="0.25">
      <c r="A13" s="27" t="s">
        <v>2</v>
      </c>
      <c r="B13" s="11" t="s">
        <v>29</v>
      </c>
      <c r="C13" s="51">
        <v>16668</v>
      </c>
      <c r="D13" s="40">
        <f t="shared" si="0"/>
        <v>15.892600043860067</v>
      </c>
      <c r="E13" s="51">
        <v>44630100</v>
      </c>
      <c r="F13" s="40">
        <f t="shared" si="2"/>
        <v>18.842659748570583</v>
      </c>
      <c r="G13" s="51">
        <v>18662</v>
      </c>
      <c r="H13" s="40">
        <f t="shared" si="1"/>
        <v>15.07005289296241</v>
      </c>
      <c r="I13" s="51">
        <v>52788191</v>
      </c>
      <c r="J13" s="40">
        <f t="shared" si="3"/>
        <v>20.053016918526474</v>
      </c>
    </row>
    <row r="14" spans="1:10" x14ac:dyDescent="0.25">
      <c r="A14" s="27" t="s">
        <v>3</v>
      </c>
      <c r="B14" s="11" t="s">
        <v>30</v>
      </c>
      <c r="C14" s="51">
        <v>0</v>
      </c>
      <c r="D14" s="40">
        <f t="shared" si="0"/>
        <v>0</v>
      </c>
      <c r="E14" s="51">
        <v>0</v>
      </c>
      <c r="F14" s="40">
        <f>E14/E$35*100</f>
        <v>0</v>
      </c>
      <c r="G14" s="51">
        <v>0</v>
      </c>
      <c r="H14" s="40">
        <f t="shared" si="1"/>
        <v>0</v>
      </c>
      <c r="I14" s="51">
        <v>0</v>
      </c>
      <c r="J14" s="40">
        <f>I14/I$35*100</f>
        <v>0</v>
      </c>
    </row>
    <row r="15" spans="1:10" x14ac:dyDescent="0.25">
      <c r="A15" s="27" t="s">
        <v>4</v>
      </c>
      <c r="B15" s="11" t="s">
        <v>31</v>
      </c>
      <c r="C15" s="51">
        <v>1</v>
      </c>
      <c r="D15" s="40">
        <f t="shared" si="0"/>
        <v>9.5347972425366379E-4</v>
      </c>
      <c r="E15" s="51">
        <v>6845</v>
      </c>
      <c r="F15" s="40">
        <f t="shared" ref="F15:F17" si="4">E15/E$35*100</f>
        <v>2.8899331612289823E-3</v>
      </c>
      <c r="G15" s="51">
        <v>0</v>
      </c>
      <c r="H15" s="40">
        <f t="shared" si="1"/>
        <v>0</v>
      </c>
      <c r="I15" s="51">
        <v>0</v>
      </c>
      <c r="J15" s="40">
        <f t="shared" ref="J15:J17" si="5">I15/I$35*100</f>
        <v>0</v>
      </c>
    </row>
    <row r="16" spans="1:10" x14ac:dyDescent="0.25">
      <c r="A16" s="27" t="s">
        <v>5</v>
      </c>
      <c r="B16" s="11" t="s">
        <v>32</v>
      </c>
      <c r="C16" s="51">
        <v>0</v>
      </c>
      <c r="D16" s="40">
        <f t="shared" si="0"/>
        <v>0</v>
      </c>
      <c r="E16" s="51">
        <v>0</v>
      </c>
      <c r="F16" s="40">
        <f t="shared" si="4"/>
        <v>0</v>
      </c>
      <c r="G16" s="51">
        <v>0</v>
      </c>
      <c r="H16" s="40">
        <f t="shared" si="1"/>
        <v>0</v>
      </c>
      <c r="I16" s="51">
        <v>0</v>
      </c>
      <c r="J16" s="40">
        <f t="shared" si="5"/>
        <v>0</v>
      </c>
    </row>
    <row r="17" spans="1:10" x14ac:dyDescent="0.25">
      <c r="A17" s="27" t="s">
        <v>6</v>
      </c>
      <c r="B17" s="11" t="s">
        <v>33</v>
      </c>
      <c r="C17" s="51">
        <v>165</v>
      </c>
      <c r="D17" s="40">
        <f t="shared" si="0"/>
        <v>0.15732415450185452</v>
      </c>
      <c r="E17" s="51">
        <v>375515</v>
      </c>
      <c r="F17" s="40">
        <f t="shared" si="4"/>
        <v>0.1585410154914392</v>
      </c>
      <c r="G17" s="51">
        <v>180</v>
      </c>
      <c r="H17" s="40">
        <f t="shared" si="1"/>
        <v>0.14535470585860219</v>
      </c>
      <c r="I17" s="51">
        <v>435551</v>
      </c>
      <c r="J17" s="40">
        <f t="shared" si="5"/>
        <v>0.16545578483417106</v>
      </c>
    </row>
    <row r="18" spans="1:10" x14ac:dyDescent="0.25">
      <c r="A18" s="27" t="s">
        <v>7</v>
      </c>
      <c r="B18" s="11" t="s">
        <v>34</v>
      </c>
      <c r="C18" s="51">
        <v>1462</v>
      </c>
      <c r="D18" s="40">
        <f t="shared" si="0"/>
        <v>1.3939873568588563</v>
      </c>
      <c r="E18" s="51">
        <v>6318759</v>
      </c>
      <c r="F18" s="40">
        <f>E18/E$35*100</f>
        <v>2.6677561975038842</v>
      </c>
      <c r="G18" s="51">
        <v>1323</v>
      </c>
      <c r="H18" s="40">
        <f t="shared" si="1"/>
        <v>1.0683570880607258</v>
      </c>
      <c r="I18" s="51">
        <v>6073355</v>
      </c>
      <c r="J18" s="40">
        <f>I18/I$35*100</f>
        <v>2.3071275650877556</v>
      </c>
    </row>
    <row r="19" spans="1:10" x14ac:dyDescent="0.25">
      <c r="A19" s="27" t="s">
        <v>8</v>
      </c>
      <c r="B19" s="11" t="s">
        <v>35</v>
      </c>
      <c r="C19" s="51">
        <v>1447</v>
      </c>
      <c r="D19" s="40">
        <f t="shared" si="0"/>
        <v>1.3796851609950513</v>
      </c>
      <c r="E19" s="51">
        <v>7300613</v>
      </c>
      <c r="F19" s="40">
        <f t="shared" ref="F19:F22" si="6">E19/E$35*100</f>
        <v>3.0822912499633905</v>
      </c>
      <c r="G19" s="51">
        <v>1471</v>
      </c>
      <c r="H19" s="40">
        <f t="shared" si="1"/>
        <v>1.1878709573222432</v>
      </c>
      <c r="I19" s="51">
        <v>4683935</v>
      </c>
      <c r="J19" s="40">
        <f t="shared" ref="J19:J22" si="7">I19/I$35*100</f>
        <v>1.7793189351815126</v>
      </c>
    </row>
    <row r="20" spans="1:10" s="17" customFormat="1" x14ac:dyDescent="0.25">
      <c r="A20" s="27" t="s">
        <v>9</v>
      </c>
      <c r="B20" s="11" t="s">
        <v>36</v>
      </c>
      <c r="C20" s="51">
        <v>30648</v>
      </c>
      <c r="D20" s="40">
        <f t="shared" si="0"/>
        <v>29.222246588926286</v>
      </c>
      <c r="E20" s="51">
        <v>86879013</v>
      </c>
      <c r="F20" s="40">
        <f t="shared" si="6"/>
        <v>36.679991334338041</v>
      </c>
      <c r="G20" s="51">
        <v>33451</v>
      </c>
      <c r="H20" s="40">
        <f t="shared" si="1"/>
        <v>27.012557031533895</v>
      </c>
      <c r="I20" s="51">
        <v>103642132</v>
      </c>
      <c r="J20" s="40">
        <f t="shared" si="7"/>
        <v>39.371256849247857</v>
      </c>
    </row>
    <row r="21" spans="1:10" s="17" customFormat="1" x14ac:dyDescent="0.25">
      <c r="A21" s="27" t="s">
        <v>10</v>
      </c>
      <c r="B21" s="11" t="s">
        <v>37</v>
      </c>
      <c r="C21" s="51">
        <v>0</v>
      </c>
      <c r="D21" s="40">
        <f t="shared" si="0"/>
        <v>0</v>
      </c>
      <c r="E21" s="51">
        <v>0</v>
      </c>
      <c r="F21" s="40">
        <f t="shared" si="6"/>
        <v>0</v>
      </c>
      <c r="G21" s="51">
        <v>0</v>
      </c>
      <c r="H21" s="40">
        <f t="shared" si="1"/>
        <v>0</v>
      </c>
      <c r="I21" s="51">
        <v>0</v>
      </c>
      <c r="J21" s="40">
        <f t="shared" si="7"/>
        <v>0</v>
      </c>
    </row>
    <row r="22" spans="1:10" x14ac:dyDescent="0.25">
      <c r="A22" s="27" t="s">
        <v>11</v>
      </c>
      <c r="B22" s="11" t="s">
        <v>38</v>
      </c>
      <c r="C22" s="51">
        <v>0</v>
      </c>
      <c r="D22" s="40">
        <f t="shared" si="0"/>
        <v>0</v>
      </c>
      <c r="E22" s="51">
        <v>386</v>
      </c>
      <c r="F22" s="40">
        <f t="shared" si="6"/>
        <v>1.6296774291225529E-4</v>
      </c>
      <c r="G22" s="51">
        <v>0</v>
      </c>
      <c r="H22" s="40">
        <f t="shared" si="1"/>
        <v>0</v>
      </c>
      <c r="I22" s="51">
        <v>0</v>
      </c>
      <c r="J22" s="40">
        <f t="shared" si="7"/>
        <v>0</v>
      </c>
    </row>
    <row r="23" spans="1:10" x14ac:dyDescent="0.25">
      <c r="A23" s="27" t="s">
        <v>12</v>
      </c>
      <c r="B23" s="11" t="s">
        <v>39</v>
      </c>
      <c r="C23" s="51">
        <v>608</v>
      </c>
      <c r="D23" s="40">
        <f t="shared" si="0"/>
        <v>0.57971567234622756</v>
      </c>
      <c r="E23" s="51">
        <v>1290005</v>
      </c>
      <c r="F23" s="40">
        <f>E23/E$35*100</f>
        <v>0.54463524143918096</v>
      </c>
      <c r="G23" s="51">
        <v>489</v>
      </c>
      <c r="H23" s="40">
        <f t="shared" si="1"/>
        <v>0.39488028424920252</v>
      </c>
      <c r="I23" s="51">
        <v>1183355</v>
      </c>
      <c r="J23" s="40">
        <f>I23/I$35*100</f>
        <v>0.44952928649558949</v>
      </c>
    </row>
    <row r="24" spans="1:10" x14ac:dyDescent="0.25">
      <c r="A24" s="27" t="s">
        <v>13</v>
      </c>
      <c r="B24" s="11" t="s">
        <v>40</v>
      </c>
      <c r="C24" s="51">
        <v>408</v>
      </c>
      <c r="D24" s="40">
        <f t="shared" si="0"/>
        <v>0.38901972749549479</v>
      </c>
      <c r="E24" s="51">
        <v>1347139</v>
      </c>
      <c r="F24" s="40">
        <f t="shared" ref="F24:F25" si="8">E24/E$35*100</f>
        <v>0.56875700056754575</v>
      </c>
      <c r="G24" s="51">
        <v>317</v>
      </c>
      <c r="H24" s="40">
        <f t="shared" si="1"/>
        <v>0.25598578753987161</v>
      </c>
      <c r="I24" s="51">
        <v>1412076</v>
      </c>
      <c r="J24" s="40">
        <f t="shared" ref="J24:J25" si="9">I24/I$35*100</f>
        <v>0.53641512205343789</v>
      </c>
    </row>
    <row r="25" spans="1:10" x14ac:dyDescent="0.25">
      <c r="A25" s="27" t="s">
        <v>14</v>
      </c>
      <c r="B25" s="11" t="s">
        <v>41</v>
      </c>
      <c r="C25" s="51">
        <v>87</v>
      </c>
      <c r="D25" s="40">
        <f t="shared" si="0"/>
        <v>8.2952736010068751E-2</v>
      </c>
      <c r="E25" s="51">
        <v>182332</v>
      </c>
      <c r="F25" s="40">
        <f t="shared" si="8"/>
        <v>7.6979882126107069E-2</v>
      </c>
      <c r="G25" s="51">
        <v>109</v>
      </c>
      <c r="H25" s="40">
        <f t="shared" si="1"/>
        <v>8.8020349658820204E-2</v>
      </c>
      <c r="I25" s="51">
        <v>145097</v>
      </c>
      <c r="J25" s="40">
        <f t="shared" si="9"/>
        <v>5.5119005609179456E-2</v>
      </c>
    </row>
    <row r="26" spans="1:10" x14ac:dyDescent="0.25">
      <c r="A26" s="27" t="s">
        <v>15</v>
      </c>
      <c r="B26" s="11" t="s">
        <v>42</v>
      </c>
      <c r="C26" s="51">
        <v>6286</v>
      </c>
      <c r="D26" s="40">
        <f t="shared" si="0"/>
        <v>5.9935735466585305</v>
      </c>
      <c r="E26" s="51">
        <v>1203808</v>
      </c>
      <c r="F26" s="40">
        <f>E26/E$35*100</f>
        <v>0.50824319341895385</v>
      </c>
      <c r="G26" s="51">
        <v>7795</v>
      </c>
      <c r="H26" s="40">
        <f t="shared" si="1"/>
        <v>6.2946662898211327</v>
      </c>
      <c r="I26" s="51">
        <v>1563074</v>
      </c>
      <c r="J26" s="40">
        <f>I26/I$35*100</f>
        <v>0.59377578153623134</v>
      </c>
    </row>
    <row r="27" spans="1:10" x14ac:dyDescent="0.25">
      <c r="A27" s="27" t="s">
        <v>16</v>
      </c>
      <c r="B27" s="11" t="s">
        <v>43</v>
      </c>
      <c r="C27" s="51">
        <v>0</v>
      </c>
      <c r="D27" s="40">
        <f t="shared" si="0"/>
        <v>0</v>
      </c>
      <c r="E27" s="51">
        <v>0</v>
      </c>
      <c r="F27" s="40">
        <f t="shared" ref="F27:F28" si="10">E27/E$35*100</f>
        <v>0</v>
      </c>
      <c r="G27" s="51">
        <v>1</v>
      </c>
      <c r="H27" s="40">
        <f t="shared" si="1"/>
        <v>8.07526143658901E-4</v>
      </c>
      <c r="I27" s="51">
        <v>1150</v>
      </c>
      <c r="J27" s="40">
        <f t="shared" ref="J27:J28" si="11">I27/I$35*100</f>
        <v>4.3685849087545827E-4</v>
      </c>
    </row>
    <row r="28" spans="1:10" x14ac:dyDescent="0.25">
      <c r="A28" s="27" t="s">
        <v>17</v>
      </c>
      <c r="B28" s="11" t="s">
        <v>44</v>
      </c>
      <c r="C28" s="51">
        <v>575</v>
      </c>
      <c r="D28" s="40">
        <f t="shared" si="0"/>
        <v>0.54825084144585667</v>
      </c>
      <c r="E28" s="51">
        <v>323593</v>
      </c>
      <c r="F28" s="40">
        <f t="shared" si="10"/>
        <v>0.13661974308861508</v>
      </c>
      <c r="G28" s="51">
        <v>656</v>
      </c>
      <c r="H28" s="40">
        <f t="shared" si="1"/>
        <v>0.52973715024023904</v>
      </c>
      <c r="I28" s="51">
        <v>447029</v>
      </c>
      <c r="J28" s="40">
        <f t="shared" si="11"/>
        <v>0.16981601245005673</v>
      </c>
    </row>
    <row r="29" spans="1:10" x14ac:dyDescent="0.25">
      <c r="A29" s="28" t="s">
        <v>23</v>
      </c>
      <c r="B29" s="6" t="s">
        <v>45</v>
      </c>
      <c r="C29" s="23">
        <f>SUM(C11:C28)</f>
        <v>93675</v>
      </c>
      <c r="D29" s="41">
        <f t="shared" si="0"/>
        <v>89.317213169461951</v>
      </c>
      <c r="E29" s="23">
        <f>SUM(E11:E28)-2</f>
        <v>166487681</v>
      </c>
      <c r="F29" s="41">
        <f>E29/E$35*100</f>
        <v>70.290470454055878</v>
      </c>
      <c r="G29" s="52">
        <f>SUM(G11:G28)</f>
        <v>112634</v>
      </c>
      <c r="H29" s="41">
        <f t="shared" si="1"/>
        <v>90.954899664876649</v>
      </c>
      <c r="I29" s="52">
        <f>SUM(I11:I28)-3</f>
        <v>191675085</v>
      </c>
      <c r="J29" s="41">
        <f>I29/I$35*100</f>
        <v>72.812946410021908</v>
      </c>
    </row>
    <row r="30" spans="1:10" x14ac:dyDescent="0.25">
      <c r="A30" s="29" t="s">
        <v>22</v>
      </c>
      <c r="B30" s="4" t="s">
        <v>46</v>
      </c>
      <c r="C30" s="22">
        <v>9557</v>
      </c>
      <c r="D30" s="40">
        <f t="shared" si="0"/>
        <v>9.1124057246922643</v>
      </c>
      <c r="E30" s="22">
        <v>67789412</v>
      </c>
      <c r="F30" s="40">
        <f>E30/E$35*100</f>
        <v>28.620433852302984</v>
      </c>
      <c r="G30" s="22">
        <v>9241</v>
      </c>
      <c r="H30" s="40">
        <f t="shared" si="1"/>
        <v>7.4623490935519037</v>
      </c>
      <c r="I30" s="22">
        <v>68338953</v>
      </c>
      <c r="J30" s="40">
        <f>I30/I$35*100</f>
        <v>25.960392935294667</v>
      </c>
    </row>
    <row r="31" spans="1:10" x14ac:dyDescent="0.25">
      <c r="A31" s="29" t="s">
        <v>20</v>
      </c>
      <c r="B31" s="5" t="s">
        <v>47</v>
      </c>
      <c r="C31" s="22">
        <v>31</v>
      </c>
      <c r="D31" s="40">
        <f t="shared" si="0"/>
        <v>2.9557871451863577E-2</v>
      </c>
      <c r="E31" s="22">
        <v>258448</v>
      </c>
      <c r="F31" s="40">
        <f t="shared" ref="F31:F33" si="12">E31/E$35*100</f>
        <v>0.10911577000048329</v>
      </c>
      <c r="G31" s="51">
        <v>50</v>
      </c>
      <c r="H31" s="40">
        <f t="shared" si="1"/>
        <v>4.0376307182945048E-2</v>
      </c>
      <c r="I31" s="51">
        <v>270354</v>
      </c>
      <c r="J31" s="40">
        <f t="shared" ref="J31:J33" si="13">I31/I$35*100</f>
        <v>0.10270125255838577</v>
      </c>
    </row>
    <row r="32" spans="1:10" x14ac:dyDescent="0.25">
      <c r="A32" s="29" t="s">
        <v>21</v>
      </c>
      <c r="B32" s="14" t="s">
        <v>48</v>
      </c>
      <c r="C32" s="22">
        <v>1616</v>
      </c>
      <c r="D32" s="40">
        <f t="shared" si="0"/>
        <v>1.5408232343939205</v>
      </c>
      <c r="E32" s="22">
        <v>2321148</v>
      </c>
      <c r="F32" s="40">
        <f t="shared" si="12"/>
        <v>0.979979923640662</v>
      </c>
      <c r="G32" s="51">
        <v>1910</v>
      </c>
      <c r="H32" s="40">
        <f t="shared" si="1"/>
        <v>1.5423749343885007</v>
      </c>
      <c r="I32" s="51">
        <v>2958746</v>
      </c>
      <c r="J32" s="40">
        <f t="shared" si="13"/>
        <v>1.1239594021250423</v>
      </c>
    </row>
    <row r="33" spans="1:10" ht="15.75" customHeight="1" x14ac:dyDescent="0.25">
      <c r="A33" s="30" t="s">
        <v>19</v>
      </c>
      <c r="B33" s="14" t="s">
        <v>49</v>
      </c>
      <c r="C33" s="22">
        <v>0</v>
      </c>
      <c r="D33" s="40">
        <f t="shared" si="0"/>
        <v>0</v>
      </c>
      <c r="E33" s="22">
        <v>0</v>
      </c>
      <c r="F33" s="40">
        <f t="shared" si="12"/>
        <v>0</v>
      </c>
      <c r="G33" s="51">
        <v>0</v>
      </c>
      <c r="H33" s="40">
        <f t="shared" si="1"/>
        <v>0</v>
      </c>
      <c r="I33" s="51">
        <v>0</v>
      </c>
      <c r="J33" s="40">
        <f t="shared" si="13"/>
        <v>0</v>
      </c>
    </row>
    <row r="34" spans="1:10" x14ac:dyDescent="0.25">
      <c r="A34" s="31" t="s">
        <v>18</v>
      </c>
      <c r="B34" s="7" t="s">
        <v>50</v>
      </c>
      <c r="C34" s="24">
        <f>SUM(C30:C33)</f>
        <v>11204</v>
      </c>
      <c r="D34" s="39">
        <f t="shared" si="0"/>
        <v>10.682786830538049</v>
      </c>
      <c r="E34" s="65">
        <f>SUM(E30:E33)</f>
        <v>70369008</v>
      </c>
      <c r="F34" s="39">
        <f>E34/E$35*100</f>
        <v>29.709529545944129</v>
      </c>
      <c r="G34" s="24">
        <f>SUM(G30:G33)</f>
        <v>11201</v>
      </c>
      <c r="H34" s="39">
        <f t="shared" si="1"/>
        <v>9.045100335123351</v>
      </c>
      <c r="I34" s="65">
        <f>SUM(I30:I33)</f>
        <v>71568053</v>
      </c>
      <c r="J34" s="39">
        <f>I34/I$35*100</f>
        <v>27.187053589978099</v>
      </c>
    </row>
    <row r="35" spans="1:10" x14ac:dyDescent="0.25">
      <c r="A35" s="15" t="s">
        <v>24</v>
      </c>
      <c r="B35" s="16" t="s">
        <v>51</v>
      </c>
      <c r="C35" s="47">
        <f>C29+C34</f>
        <v>104879</v>
      </c>
      <c r="D35" s="49">
        <f t="shared" ref="D35:F35" si="14">D29+D34</f>
        <v>100</v>
      </c>
      <c r="E35" s="59">
        <f t="shared" si="14"/>
        <v>236856689</v>
      </c>
      <c r="F35" s="49">
        <f t="shared" si="14"/>
        <v>100</v>
      </c>
      <c r="G35" s="47">
        <f>G29+G34</f>
        <v>123835</v>
      </c>
      <c r="H35" s="49">
        <f t="shared" ref="H35:J35" si="15">H29+H34</f>
        <v>100</v>
      </c>
      <c r="I35" s="59">
        <f t="shared" si="15"/>
        <v>263243138</v>
      </c>
      <c r="J35" s="49">
        <f t="shared" si="15"/>
        <v>100</v>
      </c>
    </row>
    <row r="37" spans="1:10" s="66" customFormat="1" ht="12" x14ac:dyDescent="0.25">
      <c r="A37" s="66" t="s">
        <v>57</v>
      </c>
      <c r="C37" s="67"/>
      <c r="E37" s="68"/>
      <c r="G37" s="67"/>
      <c r="I37" s="68"/>
    </row>
    <row r="38" spans="1:10" x14ac:dyDescent="0.25">
      <c r="C38" s="18"/>
      <c r="E38" s="20"/>
      <c r="G38" s="18"/>
      <c r="I38" s="20"/>
    </row>
    <row r="40" spans="1:10" x14ac:dyDescent="0.25">
      <c r="E40" s="20"/>
      <c r="F40" s="20"/>
      <c r="I40" s="20"/>
      <c r="J40" s="20"/>
    </row>
    <row r="42" spans="1:10" x14ac:dyDescent="0.25">
      <c r="E42" s="20"/>
      <c r="I42" s="20"/>
    </row>
    <row r="44" spans="1:10" x14ac:dyDescent="0.25">
      <c r="B44" s="18"/>
    </row>
  </sheetData>
  <mergeCells count="5">
    <mergeCell ref="B8:B10"/>
    <mergeCell ref="C8:D8"/>
    <mergeCell ref="E8:F8"/>
    <mergeCell ref="G8:H8"/>
    <mergeCell ref="I8:J8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ignoredErrors>
    <ignoredError sqref="A11:A28 A34" numberStoredAsText="1"/>
    <ignoredError sqref="A29:A30 A35" twoDigitTextYear="1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33B3-B3DF-45FE-84D3-8608362CBC72}">
  <dimension ref="A1:J44"/>
  <sheetViews>
    <sheetView showGridLines="0" showRuler="0" view="pageLayout" topLeftCell="B14" zoomScaleNormal="70" workbookViewId="0">
      <selection activeCell="E24" sqref="E24"/>
    </sheetView>
  </sheetViews>
  <sheetFormatPr defaultColWidth="3.140625" defaultRowHeight="15" x14ac:dyDescent="0.25"/>
  <cols>
    <col min="1" max="1" width="8.42578125" customWidth="1"/>
    <col min="2" max="2" width="53.5703125" customWidth="1"/>
    <col min="3" max="4" width="12.28515625" customWidth="1"/>
    <col min="5" max="5" width="15.42578125" customWidth="1"/>
    <col min="6" max="6" width="10" customWidth="1"/>
    <col min="7" max="8" width="12.28515625" customWidth="1"/>
    <col min="9" max="9" width="15.42578125" customWidth="1"/>
    <col min="10" max="10" width="10" customWidth="1"/>
  </cols>
  <sheetData>
    <row r="1" spans="1:10" x14ac:dyDescent="0.25">
      <c r="B1" s="19"/>
    </row>
    <row r="4" spans="1:10" x14ac:dyDescent="0.25">
      <c r="A4" s="2" t="s">
        <v>59</v>
      </c>
    </row>
    <row r="5" spans="1:10" ht="15.75" thickBot="1" x14ac:dyDescent="0.3">
      <c r="C5" s="3"/>
      <c r="D5" s="3"/>
      <c r="E5" s="3"/>
      <c r="F5" s="3"/>
      <c r="G5" s="3"/>
      <c r="H5" s="3"/>
      <c r="I5" s="3"/>
      <c r="J5" s="3"/>
    </row>
    <row r="6" spans="1:10" ht="18" customHeight="1" x14ac:dyDescent="0.25">
      <c r="A6" s="34"/>
      <c r="B6" s="76" t="s">
        <v>26</v>
      </c>
      <c r="C6" s="76"/>
      <c r="D6" s="76"/>
      <c r="E6" s="76"/>
      <c r="F6" s="76"/>
      <c r="G6" s="76"/>
      <c r="H6" s="76"/>
      <c r="I6" s="76"/>
      <c r="J6" s="77"/>
    </row>
    <row r="7" spans="1:10" ht="38.25" customHeight="1" x14ac:dyDescent="0.25">
      <c r="A7" s="35" t="s">
        <v>52</v>
      </c>
      <c r="B7" s="73"/>
      <c r="C7" s="33" t="s">
        <v>54</v>
      </c>
      <c r="D7" s="33" t="s">
        <v>53</v>
      </c>
      <c r="E7" s="33" t="s">
        <v>55</v>
      </c>
      <c r="F7" s="33" t="s">
        <v>53</v>
      </c>
      <c r="G7" s="33" t="s">
        <v>54</v>
      </c>
      <c r="H7" s="33" t="s">
        <v>53</v>
      </c>
      <c r="I7" s="33" t="s">
        <v>55</v>
      </c>
      <c r="J7" s="36" t="s">
        <v>53</v>
      </c>
    </row>
    <row r="8" spans="1:10" ht="31.5" customHeight="1" thickBot="1" x14ac:dyDescent="0.3">
      <c r="A8" s="37"/>
      <c r="B8" s="74"/>
      <c r="C8" s="53" t="s">
        <v>64</v>
      </c>
      <c r="D8" s="53" t="s">
        <v>25</v>
      </c>
      <c r="E8" s="53" t="s">
        <v>64</v>
      </c>
      <c r="F8" s="53" t="s">
        <v>25</v>
      </c>
      <c r="G8" s="10" t="s">
        <v>65</v>
      </c>
      <c r="H8" s="53" t="s">
        <v>25</v>
      </c>
      <c r="I8" s="10" t="s">
        <v>65</v>
      </c>
      <c r="J8" s="54" t="s">
        <v>25</v>
      </c>
    </row>
    <row r="9" spans="1:10" x14ac:dyDescent="0.25">
      <c r="A9" s="27" t="s">
        <v>0</v>
      </c>
      <c r="B9" s="11" t="s">
        <v>27</v>
      </c>
      <c r="C9" s="69">
        <v>3876</v>
      </c>
      <c r="D9" s="56">
        <v>16.37530072173216</v>
      </c>
      <c r="E9" s="55">
        <v>4859171</v>
      </c>
      <c r="F9" s="57">
        <v>5.1349822378659997</v>
      </c>
      <c r="G9" s="55">
        <v>3524</v>
      </c>
      <c r="H9" s="56">
        <f>G9/G$33*100</f>
        <v>14.107285828662929</v>
      </c>
      <c r="I9" s="55">
        <v>4943166</v>
      </c>
      <c r="J9" s="57">
        <f>I9/I$33*100</f>
        <v>5.7150575622124338</v>
      </c>
    </row>
    <row r="10" spans="1:10" x14ac:dyDescent="0.25">
      <c r="A10" s="27" t="s">
        <v>1</v>
      </c>
      <c r="B10" s="11" t="s">
        <v>28</v>
      </c>
      <c r="C10" s="70">
        <v>1070</v>
      </c>
      <c r="D10" s="57">
        <v>3.8813151563753006</v>
      </c>
      <c r="E10" s="55">
        <v>902969</v>
      </c>
      <c r="F10" s="57">
        <v>1.0672390172006903</v>
      </c>
      <c r="G10" s="55">
        <v>806</v>
      </c>
      <c r="H10" s="57">
        <f>G10/G$33*100</f>
        <v>3.2265812650120096</v>
      </c>
      <c r="I10" s="55">
        <v>789478</v>
      </c>
      <c r="J10" s="57">
        <f>I10/I$33*100</f>
        <v>0.91275757563074933</v>
      </c>
    </row>
    <row r="11" spans="1:10" x14ac:dyDescent="0.25">
      <c r="A11" s="27" t="s">
        <v>2</v>
      </c>
      <c r="B11" s="11" t="s">
        <v>29</v>
      </c>
      <c r="C11" s="70">
        <v>4238</v>
      </c>
      <c r="D11" s="57">
        <v>17.642341619887731</v>
      </c>
      <c r="E11" s="55">
        <v>9937615</v>
      </c>
      <c r="F11" s="57">
        <v>12.082789396653167</v>
      </c>
      <c r="G11" s="55">
        <v>3988</v>
      </c>
      <c r="H11" s="57">
        <f t="shared" ref="H11:J26" si="0">G11/G$33*100</f>
        <v>15.964771817453963</v>
      </c>
      <c r="I11" s="55">
        <v>10457323</v>
      </c>
      <c r="J11" s="57">
        <f t="shared" si="0"/>
        <v>12.090268239352678</v>
      </c>
    </row>
    <row r="12" spans="1:10" x14ac:dyDescent="0.25">
      <c r="A12" s="27" t="s">
        <v>3</v>
      </c>
      <c r="B12" s="11" t="s">
        <v>30</v>
      </c>
      <c r="C12" s="70">
        <v>0</v>
      </c>
      <c r="D12" s="57">
        <v>0</v>
      </c>
      <c r="E12" s="55">
        <v>0</v>
      </c>
      <c r="F12" s="57">
        <v>0</v>
      </c>
      <c r="G12" s="55">
        <v>0</v>
      </c>
      <c r="H12" s="57">
        <f t="shared" si="0"/>
        <v>0</v>
      </c>
      <c r="I12" s="55">
        <v>0</v>
      </c>
      <c r="J12" s="57">
        <f t="shared" si="0"/>
        <v>0</v>
      </c>
    </row>
    <row r="13" spans="1:10" x14ac:dyDescent="0.25">
      <c r="A13" s="27" t="s">
        <v>4</v>
      </c>
      <c r="B13" s="11" t="s">
        <v>31</v>
      </c>
      <c r="C13" s="70">
        <v>0</v>
      </c>
      <c r="D13" s="57">
        <v>0</v>
      </c>
      <c r="E13" s="55">
        <v>0</v>
      </c>
      <c r="F13" s="57">
        <v>0</v>
      </c>
      <c r="G13" s="55">
        <v>0</v>
      </c>
      <c r="H13" s="57">
        <f t="shared" si="0"/>
        <v>0</v>
      </c>
      <c r="I13" s="55">
        <v>0</v>
      </c>
      <c r="J13" s="57">
        <f t="shared" si="0"/>
        <v>0</v>
      </c>
    </row>
    <row r="14" spans="1:10" x14ac:dyDescent="0.25">
      <c r="A14" s="27" t="s">
        <v>5</v>
      </c>
      <c r="B14" s="11" t="s">
        <v>32</v>
      </c>
      <c r="C14" s="70">
        <v>0</v>
      </c>
      <c r="D14" s="57">
        <v>0</v>
      </c>
      <c r="E14" s="55">
        <v>0</v>
      </c>
      <c r="F14" s="57">
        <v>0</v>
      </c>
      <c r="G14" s="55">
        <v>0</v>
      </c>
      <c r="H14" s="57">
        <f t="shared" si="0"/>
        <v>0</v>
      </c>
      <c r="I14" s="55">
        <v>0</v>
      </c>
      <c r="J14" s="57">
        <f t="shared" si="0"/>
        <v>0</v>
      </c>
    </row>
    <row r="15" spans="1:10" x14ac:dyDescent="0.25">
      <c r="A15" s="27" t="s">
        <v>6</v>
      </c>
      <c r="B15" s="11" t="s">
        <v>33</v>
      </c>
      <c r="C15" s="70">
        <v>4</v>
      </c>
      <c r="D15" s="57">
        <v>0</v>
      </c>
      <c r="E15" s="55">
        <v>133891</v>
      </c>
      <c r="F15" s="57">
        <v>0</v>
      </c>
      <c r="G15" s="55">
        <v>5</v>
      </c>
      <c r="H15" s="57">
        <f t="shared" si="0"/>
        <v>2.0016012810248198E-2</v>
      </c>
      <c r="I15" s="55">
        <v>3744</v>
      </c>
      <c r="J15" s="57">
        <f t="shared" si="0"/>
        <v>4.3286378634509451E-3</v>
      </c>
    </row>
    <row r="16" spans="1:10" x14ac:dyDescent="0.25">
      <c r="A16" s="27" t="s">
        <v>7</v>
      </c>
      <c r="B16" s="11" t="s">
        <v>34</v>
      </c>
      <c r="C16" s="70">
        <v>206</v>
      </c>
      <c r="D16" s="57">
        <v>0.70569366479550921</v>
      </c>
      <c r="E16" s="55">
        <v>5595819</v>
      </c>
      <c r="F16" s="57">
        <v>16.299499815799749</v>
      </c>
      <c r="G16" s="55">
        <v>150</v>
      </c>
      <c r="H16" s="57">
        <f t="shared" si="0"/>
        <v>0.60048038430744599</v>
      </c>
      <c r="I16" s="55">
        <v>1630505</v>
      </c>
      <c r="J16" s="57">
        <f t="shared" si="0"/>
        <v>1.8851136964599582</v>
      </c>
    </row>
    <row r="17" spans="1:10" x14ac:dyDescent="0.25">
      <c r="A17" s="27" t="s">
        <v>8</v>
      </c>
      <c r="B17" s="11" t="s">
        <v>35</v>
      </c>
      <c r="C17" s="70">
        <v>667</v>
      </c>
      <c r="D17" s="57">
        <v>2.9831595829991979</v>
      </c>
      <c r="E17" s="55">
        <v>1950421</v>
      </c>
      <c r="F17" s="57">
        <v>2.3713029089865327</v>
      </c>
      <c r="G17" s="55">
        <v>500</v>
      </c>
      <c r="H17" s="57">
        <f t="shared" si="0"/>
        <v>2.0016012810248198</v>
      </c>
      <c r="I17" s="55">
        <v>1428226</v>
      </c>
      <c r="J17" s="57">
        <f t="shared" si="0"/>
        <v>1.651248168046231</v>
      </c>
    </row>
    <row r="18" spans="1:10" s="17" customFormat="1" x14ac:dyDescent="0.25">
      <c r="A18" s="27" t="s">
        <v>9</v>
      </c>
      <c r="B18" s="11" t="s">
        <v>36</v>
      </c>
      <c r="C18" s="70">
        <v>12841</v>
      </c>
      <c r="D18" s="57">
        <v>52.173215717722535</v>
      </c>
      <c r="E18" s="55">
        <v>46371321</v>
      </c>
      <c r="F18" s="57">
        <v>51.267207993227871</v>
      </c>
      <c r="G18" s="55">
        <v>13696</v>
      </c>
      <c r="H18" s="57">
        <f t="shared" si="0"/>
        <v>54.827862289831863</v>
      </c>
      <c r="I18" s="55">
        <v>52273055</v>
      </c>
      <c r="J18" s="57">
        <f t="shared" si="0"/>
        <v>60.435663758347694</v>
      </c>
    </row>
    <row r="19" spans="1:10" s="17" customFormat="1" x14ac:dyDescent="0.25">
      <c r="A19" s="27" t="s">
        <v>10</v>
      </c>
      <c r="B19" s="11" t="s">
        <v>37</v>
      </c>
      <c r="C19" s="70">
        <v>0</v>
      </c>
      <c r="D19" s="57">
        <v>0</v>
      </c>
      <c r="E19" s="55">
        <v>0</v>
      </c>
      <c r="F19" s="57">
        <v>0</v>
      </c>
      <c r="G19" s="55">
        <v>0</v>
      </c>
      <c r="H19" s="57">
        <f t="shared" si="0"/>
        <v>0</v>
      </c>
      <c r="I19" s="55">
        <v>0</v>
      </c>
      <c r="J19" s="57">
        <f t="shared" si="0"/>
        <v>0</v>
      </c>
    </row>
    <row r="20" spans="1:10" x14ac:dyDescent="0.25">
      <c r="A20" s="27" t="s">
        <v>11</v>
      </c>
      <c r="B20" s="11" t="s">
        <v>38</v>
      </c>
      <c r="C20" s="70">
        <v>0</v>
      </c>
      <c r="D20" s="57">
        <v>0</v>
      </c>
      <c r="E20" s="55">
        <v>0</v>
      </c>
      <c r="F20" s="57">
        <v>0</v>
      </c>
      <c r="G20" s="55">
        <v>0</v>
      </c>
      <c r="H20" s="57">
        <f t="shared" si="0"/>
        <v>0</v>
      </c>
      <c r="I20" s="55">
        <v>0</v>
      </c>
      <c r="J20" s="57">
        <f t="shared" si="0"/>
        <v>0</v>
      </c>
    </row>
    <row r="21" spans="1:10" x14ac:dyDescent="0.25">
      <c r="A21" s="27" t="s">
        <v>12</v>
      </c>
      <c r="B21" s="11" t="s">
        <v>39</v>
      </c>
      <c r="C21" s="70">
        <v>139</v>
      </c>
      <c r="D21" s="57">
        <v>0.40096230954290296</v>
      </c>
      <c r="E21" s="55">
        <v>262414</v>
      </c>
      <c r="F21" s="57">
        <v>0.21331312150608192</v>
      </c>
      <c r="G21" s="55">
        <v>152</v>
      </c>
      <c r="H21" s="57">
        <f t="shared" si="0"/>
        <v>0.60848678943154522</v>
      </c>
      <c r="I21" s="55">
        <v>266380</v>
      </c>
      <c r="J21" s="57">
        <f t="shared" si="0"/>
        <v>0.30797610952619198</v>
      </c>
    </row>
    <row r="22" spans="1:10" x14ac:dyDescent="0.25">
      <c r="A22" s="27" t="s">
        <v>13</v>
      </c>
      <c r="B22" s="11" t="s">
        <v>40</v>
      </c>
      <c r="C22" s="70">
        <v>57</v>
      </c>
      <c r="D22" s="57">
        <v>0.30473135525260625</v>
      </c>
      <c r="E22" s="55">
        <v>358345</v>
      </c>
      <c r="F22" s="57">
        <v>0.47675127267897627</v>
      </c>
      <c r="G22" s="55">
        <v>36</v>
      </c>
      <c r="H22" s="57">
        <f t="shared" si="0"/>
        <v>0.14411529223378705</v>
      </c>
      <c r="I22" s="55">
        <v>392074</v>
      </c>
      <c r="J22" s="57">
        <f t="shared" si="0"/>
        <v>0.45329763933618206</v>
      </c>
    </row>
    <row r="23" spans="1:10" x14ac:dyDescent="0.25">
      <c r="A23" s="27" t="s">
        <v>14</v>
      </c>
      <c r="B23" s="11" t="s">
        <v>41</v>
      </c>
      <c r="C23" s="70">
        <v>0</v>
      </c>
      <c r="D23" s="57">
        <v>0</v>
      </c>
      <c r="E23" s="55">
        <v>0</v>
      </c>
      <c r="F23" s="57">
        <v>0</v>
      </c>
      <c r="G23" s="55">
        <v>0</v>
      </c>
      <c r="H23" s="57">
        <f t="shared" si="0"/>
        <v>0</v>
      </c>
      <c r="I23" s="55">
        <v>0</v>
      </c>
      <c r="J23" s="57">
        <f t="shared" si="0"/>
        <v>0</v>
      </c>
    </row>
    <row r="24" spans="1:10" x14ac:dyDescent="0.25">
      <c r="A24" s="27" t="s">
        <v>15</v>
      </c>
      <c r="B24" s="11" t="s">
        <v>42</v>
      </c>
      <c r="C24" s="70">
        <v>155</v>
      </c>
      <c r="D24" s="57">
        <v>0.28869286287089013</v>
      </c>
      <c r="E24" s="55">
        <v>61044</v>
      </c>
      <c r="F24" s="57">
        <v>4.366310406133684E-2</v>
      </c>
      <c r="G24" s="55">
        <v>281</v>
      </c>
      <c r="H24" s="57">
        <f t="shared" si="0"/>
        <v>1.1248999199359488</v>
      </c>
      <c r="I24" s="55">
        <v>140638</v>
      </c>
      <c r="J24" s="57">
        <f t="shared" si="0"/>
        <v>0.1625990843589781</v>
      </c>
    </row>
    <row r="25" spans="1:10" x14ac:dyDescent="0.25">
      <c r="A25" s="27" t="s">
        <v>16</v>
      </c>
      <c r="B25" s="11" t="s">
        <v>43</v>
      </c>
      <c r="C25" s="70">
        <v>0</v>
      </c>
      <c r="D25" s="57">
        <v>0</v>
      </c>
      <c r="E25" s="55">
        <v>0</v>
      </c>
      <c r="F25" s="57">
        <v>0</v>
      </c>
      <c r="G25" s="55">
        <v>0</v>
      </c>
      <c r="H25" s="57">
        <f t="shared" si="0"/>
        <v>0</v>
      </c>
      <c r="I25" s="55">
        <v>0</v>
      </c>
      <c r="J25" s="57">
        <f t="shared" si="0"/>
        <v>0</v>
      </c>
    </row>
    <row r="26" spans="1:10" x14ac:dyDescent="0.25">
      <c r="A26" s="27" t="s">
        <v>17</v>
      </c>
      <c r="B26" s="11" t="s">
        <v>44</v>
      </c>
      <c r="C26" s="70">
        <v>106</v>
      </c>
      <c r="D26" s="57">
        <v>0.36888532477947072</v>
      </c>
      <c r="E26" s="55">
        <v>44889</v>
      </c>
      <c r="F26" s="57">
        <v>3.6104174628984249E-2</v>
      </c>
      <c r="G26" s="55">
        <v>107</v>
      </c>
      <c r="H26" s="57">
        <f t="shared" si="0"/>
        <v>0.42834267413931143</v>
      </c>
      <c r="I26" s="55">
        <v>44337</v>
      </c>
      <c r="J26" s="57">
        <f t="shared" si="0"/>
        <v>5.1260367775594166E-2</v>
      </c>
    </row>
    <row r="27" spans="1:10" x14ac:dyDescent="0.25">
      <c r="A27" s="28" t="s">
        <v>23</v>
      </c>
      <c r="B27" s="6" t="s">
        <v>45</v>
      </c>
      <c r="C27" s="60">
        <f>SUM(C9:C26)</f>
        <v>23359</v>
      </c>
      <c r="D27" s="61">
        <v>95.124298315958299</v>
      </c>
      <c r="E27" s="64">
        <f>SUM(E9:E26)+1</f>
        <v>70477900</v>
      </c>
      <c r="F27" s="61">
        <v>88.992853042609383</v>
      </c>
      <c r="G27" s="60">
        <f>SUM(G9:G26)</f>
        <v>23245</v>
      </c>
      <c r="H27" s="61">
        <f>G27/G$33*100</f>
        <v>93.054443554843886</v>
      </c>
      <c r="I27" s="64">
        <f>SUM(I9:I26)-2</f>
        <v>72368924</v>
      </c>
      <c r="J27" s="61">
        <f>I27/I$33*100</f>
        <v>83.669568526603584</v>
      </c>
    </row>
    <row r="28" spans="1:10" x14ac:dyDescent="0.25">
      <c r="A28" s="29" t="s">
        <v>22</v>
      </c>
      <c r="B28" s="4" t="s">
        <v>46</v>
      </c>
      <c r="C28" s="55">
        <v>1270</v>
      </c>
      <c r="D28" s="57">
        <v>4.2020850040096231</v>
      </c>
      <c r="E28" s="55">
        <v>11713136</v>
      </c>
      <c r="F28" s="57">
        <v>10.286822166027257</v>
      </c>
      <c r="G28" s="55">
        <v>1368</v>
      </c>
      <c r="H28" s="57">
        <f>G28/G$33*100</f>
        <v>5.4763811048839077</v>
      </c>
      <c r="I28" s="55">
        <v>13272977</v>
      </c>
      <c r="J28" s="57">
        <f>I28/I$33*100</f>
        <v>15.345595834111519</v>
      </c>
    </row>
    <row r="29" spans="1:10" x14ac:dyDescent="0.25">
      <c r="A29" s="29" t="s">
        <v>20</v>
      </c>
      <c r="B29" s="5" t="s">
        <v>47</v>
      </c>
      <c r="C29" s="55">
        <v>4</v>
      </c>
      <c r="D29" s="57">
        <v>1.6038492381716118E-2</v>
      </c>
      <c r="E29" s="55">
        <v>27918</v>
      </c>
      <c r="F29" s="57">
        <v>2.6225330523981037E-2</v>
      </c>
      <c r="G29" s="55">
        <v>3</v>
      </c>
      <c r="H29" s="57">
        <f>G29/G$33*100</f>
        <v>1.2009607686148919E-2</v>
      </c>
      <c r="I29" s="55">
        <v>20633</v>
      </c>
      <c r="J29" s="57">
        <f>I29/I$33*100</f>
        <v>2.3854910533275469E-2</v>
      </c>
    </row>
    <row r="30" spans="1:10" x14ac:dyDescent="0.25">
      <c r="A30" s="29" t="s">
        <v>21</v>
      </c>
      <c r="B30" s="14" t="s">
        <v>48</v>
      </c>
      <c r="C30" s="55">
        <v>327</v>
      </c>
      <c r="D30" s="57">
        <v>0.6575781876503608</v>
      </c>
      <c r="E30" s="55">
        <v>924771</v>
      </c>
      <c r="F30" s="57">
        <v>0.69409946083937413</v>
      </c>
      <c r="G30" s="55">
        <v>364</v>
      </c>
      <c r="H30" s="57">
        <f t="shared" ref="H30:J31" si="1">G30/G$33*100</f>
        <v>1.457165732586069</v>
      </c>
      <c r="I30" s="55">
        <v>831187</v>
      </c>
      <c r="J30" s="57">
        <f t="shared" si="1"/>
        <v>0.96097957259834421</v>
      </c>
    </row>
    <row r="31" spans="1:10" ht="15.75" customHeight="1" x14ac:dyDescent="0.25">
      <c r="A31" s="30" t="s">
        <v>19</v>
      </c>
      <c r="B31" s="14" t="s">
        <v>49</v>
      </c>
      <c r="C31" s="55">
        <v>0</v>
      </c>
      <c r="D31" s="57">
        <v>0</v>
      </c>
      <c r="E31" s="55">
        <v>0</v>
      </c>
      <c r="F31" s="57">
        <v>0</v>
      </c>
      <c r="G31" s="55">
        <v>0</v>
      </c>
      <c r="H31" s="57">
        <f t="shared" si="1"/>
        <v>0</v>
      </c>
      <c r="I31" s="55">
        <v>0</v>
      </c>
      <c r="J31" s="57">
        <f t="shared" si="1"/>
        <v>0</v>
      </c>
    </row>
    <row r="32" spans="1:10" x14ac:dyDescent="0.25">
      <c r="A32" s="31" t="s">
        <v>18</v>
      </c>
      <c r="B32" s="7" t="s">
        <v>50</v>
      </c>
      <c r="C32" s="58">
        <f>SUM(C28:C31)</f>
        <v>1601</v>
      </c>
      <c r="D32" s="62">
        <v>4.8757016840417</v>
      </c>
      <c r="E32" s="65">
        <f>SUM(E28:E31)+1</f>
        <v>12665826</v>
      </c>
      <c r="F32" s="62">
        <v>11.00714695739061</v>
      </c>
      <c r="G32" s="58">
        <f>SUM(G28:G31)</f>
        <v>1735</v>
      </c>
      <c r="H32" s="62">
        <f>G32/G$33*100</f>
        <v>6.9455564451561242</v>
      </c>
      <c r="I32" s="65">
        <f>SUM(I28:I31)</f>
        <v>14124797</v>
      </c>
      <c r="J32" s="62">
        <f>I32/I$33*100</f>
        <v>16.330430317243142</v>
      </c>
    </row>
    <row r="33" spans="1:10" x14ac:dyDescent="0.25">
      <c r="A33" s="15" t="s">
        <v>24</v>
      </c>
      <c r="B33" s="16" t="s">
        <v>63</v>
      </c>
      <c r="C33" s="59">
        <f>SUM(C27,C32)</f>
        <v>24960</v>
      </c>
      <c r="D33" s="71">
        <v>100</v>
      </c>
      <c r="E33" s="59">
        <f>SUM(E27,E32)-1</f>
        <v>83143725</v>
      </c>
      <c r="F33" s="71">
        <v>100</v>
      </c>
      <c r="G33" s="59">
        <f>G27+G32</f>
        <v>24980</v>
      </c>
      <c r="H33" s="63">
        <v>100</v>
      </c>
      <c r="I33" s="59">
        <f>(I27+I32)+1</f>
        <v>86493722</v>
      </c>
      <c r="J33" s="63">
        <v>100</v>
      </c>
    </row>
    <row r="35" spans="1:10" s="66" customFormat="1" ht="12" x14ac:dyDescent="0.25">
      <c r="A35" s="66" t="s">
        <v>58</v>
      </c>
      <c r="C35" s="67"/>
      <c r="E35" s="68"/>
      <c r="G35" s="67"/>
      <c r="I35" s="68"/>
    </row>
    <row r="36" spans="1:10" s="66" customFormat="1" ht="12" x14ac:dyDescent="0.25">
      <c r="A36" s="66" t="s">
        <v>62</v>
      </c>
      <c r="C36" s="67"/>
      <c r="E36" s="68"/>
      <c r="G36" s="67"/>
      <c r="I36" s="68"/>
    </row>
    <row r="38" spans="1:10" x14ac:dyDescent="0.25">
      <c r="E38" s="20"/>
      <c r="F38" s="20"/>
      <c r="I38" s="20"/>
      <c r="J38" s="20"/>
    </row>
    <row r="40" spans="1:10" x14ac:dyDescent="0.25">
      <c r="E40" s="20"/>
      <c r="F40" s="20"/>
      <c r="I40" s="20"/>
      <c r="J40" s="20"/>
    </row>
    <row r="42" spans="1:10" x14ac:dyDescent="0.25">
      <c r="E42" s="20"/>
      <c r="I42" s="20"/>
    </row>
    <row r="44" spans="1:10" x14ac:dyDescent="0.25">
      <c r="B44" s="18"/>
    </row>
  </sheetData>
  <mergeCells count="5">
    <mergeCell ref="B6:B8"/>
    <mergeCell ref="C6:D6"/>
    <mergeCell ref="E6:F6"/>
    <mergeCell ref="G6:H6"/>
    <mergeCell ref="I6:J6"/>
  </mergeCells>
  <pageMargins left="0.39370078740157483" right="0.39370078740157483" top="0.78740157480314965" bottom="0.78740157480314965" header="0.31496062992125984" footer="0.31496062992125984"/>
  <pageSetup paperSize="9" scale="80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BiH</vt:lpstr>
      <vt:lpstr>FBiH</vt:lpstr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2026-08-21T09:20:49Z</cp:lastPrinted>
  <dcterms:created xsi:type="dcterms:W3CDTF">2018-01-08T12:56:16Z</dcterms:created>
  <dcterms:modified xsi:type="dcterms:W3CDTF">2026-09-24T09:24:06Z</dcterms:modified>
</cp:coreProperties>
</file>